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220D886\share\05地域支援係\02包括的支援事業\04在宅医療・介護連携推進事業\01部会\02第２分科会\00完全実施版\01手引き\情報提供様式\ＨＰ用（令和）\"/>
    </mc:Choice>
  </mc:AlternateContent>
  <bookViews>
    <workbookView xWindow="75" yWindow="195" windowWidth="15450" windowHeight="8715" activeTab="1"/>
  </bookViews>
  <sheets>
    <sheet name="入力方法" sheetId="8" r:id="rId1"/>
    <sheet name="このシートに必要事項を入力してください" sheetId="7" r:id="rId2"/>
    <sheet name="入院時情報シート" sheetId="2" r:id="rId3"/>
    <sheet name="情報提供連絡票" sheetId="6" r:id="rId4"/>
  </sheets>
  <externalReferences>
    <externalReference r:id="rId5"/>
    <externalReference r:id="rId6"/>
  </externalReferences>
  <definedNames>
    <definedName name="_xlnm.Print_Area" localSheetId="1">このシートに必要事項を入力してください!$A$1:$I$182</definedName>
    <definedName name="_xlnm.Print_Area" localSheetId="2">入院時情報シート!$A$1:$V$85</definedName>
    <definedName name="_xlnm.Print_Area" localSheetId="0">入力方法!$A$1:$I$33</definedName>
    <definedName name="生年月日" localSheetId="3">[2]入院時情報シート!#REF!</definedName>
    <definedName name="生年月日">入院時情報シート!#REF!</definedName>
    <definedName name="選択肢">'[1]退院調整 (1)'!$AO$17:$AO$18</definedName>
    <definedName name="入力規則" localSheetId="3">[2]入院時情報シート!#REF!</definedName>
    <definedName name="入力規則">入院時情報シート!#REF!</definedName>
    <definedName name="要介護" localSheetId="3">[2]入院時情報シート!#REF!</definedName>
    <definedName name="要介護">入院時情報シート!#REF!</definedName>
    <definedName name="要支援" localSheetId="3">[2]入院時情報シート!#REF!</definedName>
    <definedName name="要支援">入院時情報シート!#REF!</definedName>
  </definedNames>
  <calcPr calcId="162913"/>
</workbook>
</file>

<file path=xl/calcChain.xml><?xml version="1.0" encoding="utf-8"?>
<calcChain xmlns="http://schemas.openxmlformats.org/spreadsheetml/2006/main">
  <c r="O4" i="2" l="1"/>
  <c r="O3" i="2"/>
  <c r="N2" i="6"/>
  <c r="A84" i="2"/>
  <c r="O51" i="2"/>
  <c r="O48" i="2"/>
  <c r="O45" i="2"/>
  <c r="G51" i="2"/>
  <c r="G50" i="2"/>
  <c r="G49" i="2"/>
  <c r="G48" i="2"/>
  <c r="E51" i="2"/>
  <c r="E50" i="2"/>
  <c r="E49" i="2"/>
  <c r="E48" i="2"/>
  <c r="A51" i="2"/>
  <c r="A50" i="2"/>
  <c r="A49" i="2"/>
  <c r="A48" i="2"/>
  <c r="A47" i="2"/>
  <c r="A46" i="2"/>
  <c r="G47" i="2"/>
  <c r="G46" i="2"/>
  <c r="T31" i="2"/>
  <c r="S51" i="2"/>
  <c r="Q49" i="2"/>
  <c r="Q46" i="2"/>
  <c r="S16" i="2"/>
  <c r="T2" i="6"/>
  <c r="R2" i="6"/>
  <c r="P2" i="6"/>
  <c r="U42" i="2"/>
  <c r="S42" i="2"/>
  <c r="Q42" i="2"/>
  <c r="O42" i="2"/>
  <c r="U41" i="2"/>
  <c r="S41" i="2"/>
  <c r="S9" i="2"/>
  <c r="U9" i="2"/>
  <c r="AE3" i="7"/>
  <c r="S12" i="2"/>
  <c r="AB30" i="7"/>
  <c r="AC30" i="7"/>
  <c r="C57" i="7"/>
  <c r="Q76" i="2"/>
  <c r="H76" i="2"/>
  <c r="Q60" i="2"/>
  <c r="M60" i="2"/>
  <c r="T57" i="2"/>
  <c r="Q57" i="2"/>
  <c r="N57" i="2"/>
  <c r="K57" i="2"/>
  <c r="H57" i="2"/>
  <c r="H79" i="2"/>
  <c r="H78" i="2"/>
  <c r="H77" i="2"/>
  <c r="C153" i="7"/>
  <c r="C172" i="7"/>
  <c r="S71" i="2"/>
  <c r="C138" i="7"/>
  <c r="H68" i="2"/>
  <c r="Q66" i="2"/>
  <c r="N66" i="2"/>
  <c r="K66" i="2"/>
  <c r="H66" i="2"/>
  <c r="O65" i="2"/>
  <c r="K65" i="2"/>
  <c r="H65" i="2"/>
  <c r="J60" i="2"/>
  <c r="S59" i="2"/>
  <c r="P59" i="2"/>
  <c r="M59" i="2"/>
  <c r="J59" i="2"/>
  <c r="O67" i="2"/>
  <c r="L67" i="2"/>
  <c r="J67" i="2"/>
  <c r="H62" i="2"/>
  <c r="S58" i="2"/>
  <c r="P58" i="2"/>
  <c r="M58" i="2"/>
  <c r="J58" i="2"/>
  <c r="F105" i="7"/>
  <c r="N55" i="2"/>
  <c r="K55" i="2"/>
  <c r="O40" i="2"/>
  <c r="D78" i="7"/>
  <c r="T39" i="2"/>
  <c r="O39" i="2"/>
  <c r="D79" i="7"/>
  <c r="V29" i="2"/>
  <c r="R29" i="2"/>
  <c r="D72" i="7"/>
  <c r="D29" i="6"/>
  <c r="K25" i="6"/>
  <c r="H25" i="6"/>
  <c r="O21" i="6"/>
  <c r="G21" i="6"/>
  <c r="N16" i="6"/>
  <c r="N15" i="6"/>
  <c r="L14" i="6"/>
  <c r="L12" i="6"/>
  <c r="C8" i="6"/>
  <c r="C7" i="6"/>
  <c r="C6" i="6"/>
  <c r="A82" i="2"/>
  <c r="F80" i="2"/>
  <c r="C177" i="7"/>
  <c r="C176" i="7"/>
  <c r="F79" i="2"/>
  <c r="F78" i="2"/>
  <c r="D79" i="2"/>
  <c r="D78" i="2"/>
  <c r="F77" i="2"/>
  <c r="D77" i="2"/>
  <c r="C175" i="7"/>
  <c r="N76" i="2"/>
  <c r="D76" i="2"/>
  <c r="Q75" i="2"/>
  <c r="M75" i="2"/>
  <c r="H75" i="2"/>
  <c r="D75" i="2"/>
  <c r="P74" i="2"/>
  <c r="K74" i="2"/>
  <c r="G74" i="2"/>
  <c r="D74" i="2"/>
  <c r="S73" i="2"/>
  <c r="P73" i="2"/>
  <c r="L73" i="2"/>
  <c r="H73" i="2"/>
  <c r="D73" i="2"/>
  <c r="Q72" i="2"/>
  <c r="N72" i="2"/>
  <c r="J72" i="2"/>
  <c r="F72" i="2"/>
  <c r="C174" i="7"/>
  <c r="D72" i="2"/>
  <c r="P71" i="2"/>
  <c r="L71" i="2"/>
  <c r="H71" i="2"/>
  <c r="D71" i="2"/>
  <c r="S70" i="2"/>
  <c r="P70" i="2"/>
  <c r="L70" i="2"/>
  <c r="G70" i="2"/>
  <c r="D70" i="2"/>
  <c r="R69" i="2"/>
  <c r="O69" i="2"/>
  <c r="L69" i="2"/>
  <c r="H69" i="2"/>
  <c r="F69" i="2"/>
  <c r="D69" i="2"/>
  <c r="C152" i="7"/>
  <c r="G68" i="2"/>
  <c r="F68" i="2"/>
  <c r="E68" i="2"/>
  <c r="D68" i="2"/>
  <c r="G65" i="2"/>
  <c r="F65" i="2"/>
  <c r="E65" i="2"/>
  <c r="D65" i="2"/>
  <c r="N64" i="2"/>
  <c r="K64" i="2"/>
  <c r="P63" i="2"/>
  <c r="L63" i="2"/>
  <c r="H63" i="2"/>
  <c r="G63" i="2"/>
  <c r="F63" i="2"/>
  <c r="E63" i="2"/>
  <c r="D63" i="2"/>
  <c r="G64" i="2"/>
  <c r="F64" i="2"/>
  <c r="E64" i="2"/>
  <c r="D64" i="2"/>
  <c r="G62" i="2"/>
  <c r="F62" i="2"/>
  <c r="E62" i="2"/>
  <c r="D62" i="2"/>
  <c r="O61" i="2"/>
  <c r="M61" i="2"/>
  <c r="G61" i="2"/>
  <c r="F61" i="2"/>
  <c r="E61" i="2"/>
  <c r="D61" i="2"/>
  <c r="G58" i="2"/>
  <c r="G59" i="2"/>
  <c r="F59" i="2"/>
  <c r="E59" i="2"/>
  <c r="D59" i="2"/>
  <c r="G60" i="2"/>
  <c r="F60" i="2"/>
  <c r="E60" i="2"/>
  <c r="D60" i="2"/>
  <c r="F58" i="2"/>
  <c r="E58" i="2"/>
  <c r="D58" i="2"/>
  <c r="H56" i="2"/>
  <c r="D56" i="2"/>
  <c r="G57" i="2"/>
  <c r="G56" i="2"/>
  <c r="F57" i="2"/>
  <c r="F56" i="2"/>
  <c r="E57" i="2"/>
  <c r="E56" i="2"/>
  <c r="D57" i="2"/>
  <c r="H55" i="2"/>
  <c r="F104" i="7"/>
  <c r="G55" i="2"/>
  <c r="F55" i="2"/>
  <c r="E55" i="2"/>
  <c r="D55" i="2"/>
  <c r="R54" i="2"/>
  <c r="O54" i="2"/>
  <c r="K54" i="2"/>
  <c r="H54" i="2"/>
  <c r="G54" i="2"/>
  <c r="F54" i="2"/>
  <c r="E54" i="2"/>
  <c r="D54" i="2"/>
  <c r="I51" i="2"/>
  <c r="I50" i="2"/>
  <c r="I49" i="2"/>
  <c r="I48" i="2"/>
  <c r="I47" i="2"/>
  <c r="I46" i="2"/>
  <c r="E47" i="2"/>
  <c r="E46" i="2"/>
  <c r="E39" i="2"/>
  <c r="D38" i="2"/>
  <c r="A39" i="2"/>
  <c r="H38" i="2"/>
  <c r="A38" i="2"/>
  <c r="A41" i="2"/>
  <c r="Q41" i="2"/>
  <c r="O41" i="2"/>
  <c r="P38" i="2"/>
  <c r="N38" i="2"/>
  <c r="O37" i="2"/>
  <c r="L37" i="2"/>
  <c r="L36" i="2"/>
  <c r="S35" i="2"/>
  <c r="O35" i="2"/>
  <c r="L35" i="2"/>
  <c r="R33" i="2"/>
  <c r="P33" i="2"/>
  <c r="T32" i="2"/>
  <c r="R32" i="2"/>
  <c r="P32" i="2"/>
  <c r="R31" i="2"/>
  <c r="P31" i="2"/>
  <c r="S29" i="2"/>
  <c r="O29" i="2"/>
  <c r="R28" i="2"/>
  <c r="O28" i="2"/>
  <c r="P27" i="2"/>
  <c r="O26" i="2"/>
  <c r="T24" i="2"/>
  <c r="R24" i="2"/>
  <c r="D62" i="7"/>
  <c r="U23" i="2"/>
  <c r="R23" i="2"/>
  <c r="N23" i="2"/>
  <c r="N22" i="2"/>
  <c r="A20" i="2"/>
  <c r="A18" i="2"/>
  <c r="A16" i="2"/>
  <c r="S20" i="2"/>
  <c r="Q20" i="2"/>
  <c r="I20" i="2"/>
  <c r="C21" i="2"/>
  <c r="C20" i="2"/>
  <c r="S18" i="2"/>
  <c r="Q18" i="2"/>
  <c r="I18" i="2"/>
  <c r="C19" i="2"/>
  <c r="C18" i="2"/>
  <c r="Q16" i="2"/>
  <c r="I16" i="2"/>
  <c r="C17" i="2"/>
  <c r="C16" i="2"/>
  <c r="E11" i="2"/>
  <c r="J12" i="2"/>
  <c r="H12" i="2"/>
  <c r="F12" i="2"/>
  <c r="E12" i="2"/>
  <c r="E10" i="2"/>
  <c r="E9" i="2"/>
  <c r="O6" i="2"/>
  <c r="E6" i="2"/>
  <c r="O5" i="2"/>
  <c r="E5" i="2"/>
</calcChain>
</file>

<file path=xl/sharedStrings.xml><?xml version="1.0" encoding="utf-8"?>
<sst xmlns="http://schemas.openxmlformats.org/spreadsheetml/2006/main" count="578" uniqueCount="446">
  <si>
    <t>自立</t>
    <rPh sb="0" eb="2">
      <t>ジリツ</t>
    </rPh>
    <phoneticPr fontId="1"/>
  </si>
  <si>
    <t>電話番号</t>
    <rPh sb="0" eb="2">
      <t>デンワ</t>
    </rPh>
    <rPh sb="2" eb="4">
      <t>バンゴウ</t>
    </rPh>
    <phoneticPr fontId="1"/>
  </si>
  <si>
    <t>住環境</t>
    <rPh sb="0" eb="3">
      <t>ジュウカンキョウ</t>
    </rPh>
    <phoneticPr fontId="1"/>
  </si>
  <si>
    <t>サービス利用状況</t>
    <rPh sb="4" eb="6">
      <t>リヨウ</t>
    </rPh>
    <rPh sb="6" eb="8">
      <t>ジョウキョウ</t>
    </rPh>
    <phoneticPr fontId="1"/>
  </si>
  <si>
    <t>続 柄</t>
    <rPh sb="0" eb="1">
      <t>ゾク</t>
    </rPh>
    <rPh sb="2" eb="3">
      <t>エ</t>
    </rPh>
    <phoneticPr fontId="1"/>
  </si>
  <si>
    <t>住　　 所</t>
    <rPh sb="0" eb="1">
      <t>ジュウ</t>
    </rPh>
    <rPh sb="4" eb="5">
      <t>ショ</t>
    </rPh>
    <phoneticPr fontId="1"/>
  </si>
  <si>
    <t>一部　　介助</t>
    <rPh sb="0" eb="2">
      <t>イチブ</t>
    </rPh>
    <rPh sb="4" eb="6">
      <t>カイジョ</t>
    </rPh>
    <phoneticPr fontId="1"/>
  </si>
  <si>
    <t>ＡＤＬ</t>
    <phoneticPr fontId="1"/>
  </si>
  <si>
    <t>事 業 所 名</t>
    <phoneticPr fontId="1"/>
  </si>
  <si>
    <t>担 当 者 名</t>
    <phoneticPr fontId="1"/>
  </si>
  <si>
    <t>見守り</t>
    <rPh sb="0" eb="2">
      <t>ミマモ</t>
    </rPh>
    <phoneticPr fontId="1"/>
  </si>
  <si>
    <t>家族構成図</t>
    <rPh sb="0" eb="2">
      <t>カゾク</t>
    </rPh>
    <rPh sb="2" eb="5">
      <t>コウセイズ</t>
    </rPh>
    <phoneticPr fontId="1"/>
  </si>
  <si>
    <t>医療処置</t>
    <rPh sb="0" eb="2">
      <t>イリョウ</t>
    </rPh>
    <rPh sb="2" eb="4">
      <t>ショチ</t>
    </rPh>
    <phoneticPr fontId="1"/>
  </si>
  <si>
    <t>生年月日</t>
    <phoneticPr fontId="1"/>
  </si>
  <si>
    <t>年齢</t>
    <phoneticPr fontId="1"/>
  </si>
  <si>
    <t>性別</t>
  </si>
  <si>
    <t>事業所住所</t>
    <rPh sb="0" eb="3">
      <t>ジギョウショ</t>
    </rPh>
    <rPh sb="3" eb="5">
      <t>ジュウショ</t>
    </rPh>
    <phoneticPr fontId="1"/>
  </si>
  <si>
    <t>麻痺</t>
    <rPh sb="0" eb="2">
      <t>マヒ</t>
    </rPh>
    <phoneticPr fontId="1"/>
  </si>
  <si>
    <t>視力障害</t>
    <rPh sb="0" eb="2">
      <t>シリョク</t>
    </rPh>
    <rPh sb="2" eb="4">
      <t>ショウガイ</t>
    </rPh>
    <phoneticPr fontId="1"/>
  </si>
  <si>
    <t>聴力障害</t>
    <rPh sb="0" eb="2">
      <t>チョウリョク</t>
    </rPh>
    <rPh sb="2" eb="4">
      <t>ショウガイ</t>
    </rPh>
    <phoneticPr fontId="1"/>
  </si>
  <si>
    <t>興味・関心のあること</t>
    <rPh sb="0" eb="2">
      <t>キョウミ</t>
    </rPh>
    <rPh sb="3" eb="5">
      <t>カンシン</t>
    </rPh>
    <phoneticPr fontId="1"/>
  </si>
  <si>
    <t>電話/FAX</t>
    <phoneticPr fontId="1"/>
  </si>
  <si>
    <t>入院時情報提供シート</t>
    <rPh sb="0" eb="2">
      <t>ニュウイン</t>
    </rPh>
    <rPh sb="2" eb="3">
      <t>ジ</t>
    </rPh>
    <rPh sb="3" eb="5">
      <t>ジョウホウ</t>
    </rPh>
    <rPh sb="5" eb="7">
      <t>テイキョウ</t>
    </rPh>
    <phoneticPr fontId="1"/>
  </si>
  <si>
    <t>車いす</t>
  </si>
  <si>
    <t>杖使用</t>
  </si>
  <si>
    <t>歩行器使用</t>
  </si>
  <si>
    <t>装具・補助具使用</t>
  </si>
  <si>
    <t>申請中</t>
  </si>
  <si>
    <t>区分変更中</t>
  </si>
  <si>
    <t>全義歯</t>
    <rPh sb="0" eb="1">
      <t>ゼン</t>
    </rPh>
    <rPh sb="1" eb="3">
      <t>ギシ</t>
    </rPh>
    <phoneticPr fontId="1"/>
  </si>
  <si>
    <t>米飯</t>
  </si>
  <si>
    <t>全粥　</t>
    <phoneticPr fontId="1"/>
  </si>
  <si>
    <t>ミキサー</t>
  </si>
  <si>
    <t>通常</t>
  </si>
  <si>
    <t>一口大</t>
  </si>
  <si>
    <t>刻み</t>
  </si>
  <si>
    <t>極小刻み</t>
  </si>
  <si>
    <t>トイレ</t>
  </si>
  <si>
    <t>ポータブル</t>
  </si>
  <si>
    <t>自宅(浴室）</t>
  </si>
  <si>
    <t>訪問入浴</t>
  </si>
  <si>
    <t>通所系サービス</t>
  </si>
  <si>
    <t>幻視・幻聴</t>
  </si>
  <si>
    <t>興奮</t>
  </si>
  <si>
    <t>不穏</t>
  </si>
  <si>
    <t>妄想</t>
  </si>
  <si>
    <t>介護への抵抗</t>
  </si>
  <si>
    <t>昼夜逆転</t>
  </si>
  <si>
    <t>不眠</t>
  </si>
  <si>
    <t>徘徊</t>
  </si>
  <si>
    <t>危険行為　</t>
  </si>
  <si>
    <t>不潔行為</t>
  </si>
  <si>
    <t>意思疎通困難</t>
  </si>
  <si>
    <t>男</t>
  </si>
  <si>
    <t>女</t>
  </si>
  <si>
    <t>サービス名</t>
    <rPh sb="4" eb="5">
      <t>めい</t>
    </rPh>
    <phoneticPr fontId="1" type="Hiragana" alignment="center"/>
  </si>
  <si>
    <t>利用頻度</t>
    <rPh sb="0" eb="2">
      <t>りよう</t>
    </rPh>
    <rPh sb="2" eb="4">
      <t>ひんど</t>
    </rPh>
    <phoneticPr fontId="1" type="Hiragana" alignment="center"/>
  </si>
  <si>
    <t>事業者名</t>
    <rPh sb="0" eb="3">
      <t>じぎょうしゃ</t>
    </rPh>
    <rPh sb="3" eb="4">
      <t>めい</t>
    </rPh>
    <phoneticPr fontId="1" type="Hiragana" alignment="center"/>
  </si>
  <si>
    <t>訪問介護</t>
    <rPh sb="0" eb="2">
      <t>ほうもん</t>
    </rPh>
    <rPh sb="2" eb="4">
      <t>かいご</t>
    </rPh>
    <phoneticPr fontId="1" type="Hiragana" alignment="center"/>
  </si>
  <si>
    <t>訪問看護</t>
    <rPh sb="0" eb="2">
      <t>ほうもん</t>
    </rPh>
    <rPh sb="2" eb="4">
      <t>かんご</t>
    </rPh>
    <phoneticPr fontId="1" type="Hiragana" alignment="center"/>
  </si>
  <si>
    <t>通所介護</t>
    <rPh sb="0" eb="2">
      <t>つうしょ</t>
    </rPh>
    <rPh sb="2" eb="4">
      <t>かいご</t>
    </rPh>
    <phoneticPr fontId="1" type="Hiragana" alignment="center"/>
  </si>
  <si>
    <t>通所リハ</t>
    <rPh sb="0" eb="2">
      <t>つうしょ</t>
    </rPh>
    <phoneticPr fontId="1" type="Hiragana" alignment="center"/>
  </si>
  <si>
    <t>訪問リハ</t>
    <rPh sb="0" eb="2">
      <t>ほうもん</t>
    </rPh>
    <phoneticPr fontId="1" type="Hiragana" alignment="center"/>
  </si>
  <si>
    <t>短期入所</t>
    <rPh sb="0" eb="2">
      <t>たんき</t>
    </rPh>
    <rPh sb="2" eb="4">
      <t>にゅうしょ</t>
    </rPh>
    <phoneticPr fontId="1" type="Hiragana" alignment="center"/>
  </si>
  <si>
    <t>歳</t>
    <rPh sb="0" eb="1">
      <t>さい</t>
    </rPh>
    <phoneticPr fontId="1" type="Hiragana" alignment="center"/>
  </si>
  <si>
    <t>（ふりがな）
氏名</t>
    <phoneticPr fontId="1"/>
  </si>
  <si>
    <t>緊急時連絡先</t>
    <phoneticPr fontId="1" type="Hiragana" alignment="center"/>
  </si>
  <si>
    <t>●家族関係等の状況
●自宅退院の条件</t>
    <phoneticPr fontId="1" type="Hiragana" alignment="center"/>
  </si>
  <si>
    <t>有</t>
    <rPh sb="0" eb="1">
      <t>あ</t>
    </rPh>
    <phoneticPr fontId="1" type="Hiragana" alignment="center"/>
  </si>
  <si>
    <t>無</t>
    <rPh sb="0" eb="1">
      <t>な</t>
    </rPh>
    <phoneticPr fontId="1" type="Hiragana" alignment="center"/>
  </si>
  <si>
    <t>医療機関名</t>
    <rPh sb="4" eb="5">
      <t>めい</t>
    </rPh>
    <phoneticPr fontId="1" type="Hiragana" alignment="center"/>
  </si>
  <si>
    <t>　（　　　　　　　　　　　　　　　　　　　　　）　℡：</t>
    <phoneticPr fontId="1"/>
  </si>
  <si>
    <t>）</t>
    <phoneticPr fontId="1" type="Hiragana" alignment="center"/>
  </si>
  <si>
    <t>在宅
主治医</t>
    <phoneticPr fontId="1"/>
  </si>
  <si>
    <t>エレベーター</t>
    <phoneticPr fontId="1" type="Hiragana" alignment="center"/>
  </si>
  <si>
    <t>要介護度</t>
    <phoneticPr fontId="1"/>
  </si>
  <si>
    <t>要支援　　　　　</t>
    <phoneticPr fontId="1"/>
  </si>
  <si>
    <t>要介護</t>
    <rPh sb="0" eb="1">
      <t>よう</t>
    </rPh>
    <rPh sb="1" eb="3">
      <t>かいご</t>
    </rPh>
    <phoneticPr fontId="1" type="Hiragana" alignment="center"/>
  </si>
  <si>
    <t>　経済状況　（金銭管理の状況）</t>
    <rPh sb="1" eb="3">
      <t>ケイザイ</t>
    </rPh>
    <rPh sb="3" eb="5">
      <t>ジョウキョウ</t>
    </rPh>
    <phoneticPr fontId="1"/>
  </si>
  <si>
    <t>１割</t>
    <rPh sb="1" eb="2">
      <t>わり</t>
    </rPh>
    <phoneticPr fontId="1" type="Hiragana" alignment="center"/>
  </si>
  <si>
    <t>２割</t>
    <rPh sb="1" eb="2">
      <t>わり</t>
    </rPh>
    <phoneticPr fontId="1" type="Hiragana" alignment="center"/>
  </si>
  <si>
    <t>介護負担割合</t>
    <phoneticPr fontId="1" type="Hiragana" alignment="center"/>
  </si>
  <si>
    <t>負担限度</t>
    <rPh sb="2" eb="4">
      <t>げんど</t>
    </rPh>
    <phoneticPr fontId="1" type="Hiragana" alignment="center"/>
  </si>
  <si>
    <t>第１</t>
    <rPh sb="0" eb="1">
      <t>だい</t>
    </rPh>
    <phoneticPr fontId="1" type="Hiragana" alignment="center"/>
  </si>
  <si>
    <t>第２</t>
    <rPh sb="0" eb="1">
      <t>だい</t>
    </rPh>
    <phoneticPr fontId="1" type="Hiragana" alignment="center"/>
  </si>
  <si>
    <t>未申請</t>
    <rPh sb="0" eb="3">
      <t>みしんせい</t>
    </rPh>
    <phoneticPr fontId="1" type="Hiragana" alignment="center"/>
  </si>
  <si>
    <t>金銭管理</t>
    <rPh sb="0" eb="2">
      <t>きんせん</t>
    </rPh>
    <rPh sb="2" eb="4">
      <t>かんり</t>
    </rPh>
    <phoneticPr fontId="1" type="Hiragana" alignment="center"/>
  </si>
  <si>
    <t>その他</t>
    <rPh sb="2" eb="3">
      <t>た</t>
    </rPh>
    <phoneticPr fontId="1" type="Hiragana" alignment="center"/>
  </si>
  <si>
    <t>その他（</t>
    <phoneticPr fontId="1" type="Hiragana" alignment="center"/>
  </si>
  <si>
    <t>関係機関</t>
    <rPh sb="0" eb="2">
      <t>カンケイ</t>
    </rPh>
    <rPh sb="2" eb="4">
      <t>キカン</t>
    </rPh>
    <phoneticPr fontId="1"/>
  </si>
  <si>
    <t>（</t>
    <phoneticPr fontId="1" type="Hiragana" alignment="center"/>
  </si>
  <si>
    <t>手帳</t>
    <rPh sb="0" eb="2">
      <t>てちょう</t>
    </rPh>
    <phoneticPr fontId="1" type="Hiragana" alignment="center"/>
  </si>
  <si>
    <t>等級）</t>
    <rPh sb="0" eb="2">
      <t>とうきゅう</t>
    </rPh>
    <phoneticPr fontId="1" type="Hiragana" alignment="center"/>
  </si>
  <si>
    <t>キー
パーソン</t>
    <phoneticPr fontId="1" type="Hiragana" alignment="center"/>
  </si>
  <si>
    <t>自立</t>
    <rPh sb="0" eb="2">
      <t>じりつ</t>
    </rPh>
    <phoneticPr fontId="1" type="Hiragana" alignment="center"/>
  </si>
  <si>
    <t>Ⅰ</t>
    <phoneticPr fontId="1" type="Hiragana" alignment="center"/>
  </si>
  <si>
    <t>障害者
手帳</t>
    <rPh sb="0" eb="3">
      <t>ショウガイシャ</t>
    </rPh>
    <rPh sb="4" eb="6">
      <t>テチョウ</t>
    </rPh>
    <phoneticPr fontId="1"/>
  </si>
  <si>
    <t>良好</t>
    <rPh sb="0" eb="2">
      <t>りょうこう</t>
    </rPh>
    <phoneticPr fontId="1" type="Hiragana" alignment="center"/>
  </si>
  <si>
    <t>介護に協力的</t>
    <rPh sb="0" eb="2">
      <t>かいご</t>
    </rPh>
    <rPh sb="3" eb="6">
      <t>きょうりょくてき</t>
    </rPh>
    <phoneticPr fontId="1" type="Hiragana" alignment="center"/>
  </si>
  <si>
    <t>介護力あり</t>
    <rPh sb="0" eb="2">
      <t>かいご</t>
    </rPh>
    <rPh sb="2" eb="3">
      <t>りょく</t>
    </rPh>
    <phoneticPr fontId="1" type="Hiragana" alignment="center"/>
  </si>
  <si>
    <t>●自宅退院の条件</t>
    <rPh sb="6" eb="8">
      <t>じょうけん</t>
    </rPh>
    <phoneticPr fontId="1" type="Hiragana" alignment="center"/>
  </si>
  <si>
    <t>日常生活自立支援事業</t>
    <rPh sb="8" eb="10">
      <t>じぎょう</t>
    </rPh>
    <phoneticPr fontId="1" type="Hiragana" alignment="center"/>
  </si>
  <si>
    <t>（ふりがな）
氏 　名</t>
    <phoneticPr fontId="1" type="Hiragana" alignment="center"/>
  </si>
  <si>
    <t>福祉用具貸与</t>
    <phoneticPr fontId="1" type="Hiragana" alignment="center"/>
  </si>
  <si>
    <t>内容：</t>
    <rPh sb="0" eb="2">
      <t>ないよう</t>
    </rPh>
    <phoneticPr fontId="1" type="Hiragana" alignment="center"/>
  </si>
  <si>
    <t>内容：</t>
    <phoneticPr fontId="1" type="Hiragana" alignment="center"/>
  </si>
  <si>
    <t>住宅改修</t>
    <phoneticPr fontId="1" type="Hiragana" alignment="center"/>
  </si>
  <si>
    <t>その他（内容：</t>
    <rPh sb="2" eb="3">
      <t>た</t>
    </rPh>
    <rPh sb="4" eb="6">
      <t>ないよう</t>
    </rPh>
    <phoneticPr fontId="1" type="Hiragana" alignment="center"/>
  </si>
  <si>
    <t>移動方法</t>
    <rPh sb="0" eb="4">
      <t>イドウホウホウ</t>
    </rPh>
    <phoneticPr fontId="1"/>
  </si>
  <si>
    <t>口腔清潔</t>
    <rPh sb="0" eb="4">
      <t>コウクウセイケツ</t>
    </rPh>
    <phoneticPr fontId="1"/>
  </si>
  <si>
    <t>食事</t>
    <rPh sb="0" eb="2">
      <t>しょくじ</t>
    </rPh>
    <phoneticPr fontId="1" type="Hiragana" alignment="center"/>
  </si>
  <si>
    <t>更衣</t>
    <rPh sb="0" eb="1">
      <t>サラ</t>
    </rPh>
    <rPh sb="1" eb="2">
      <t>コロモ</t>
    </rPh>
    <phoneticPr fontId="1"/>
  </si>
  <si>
    <t>入浴</t>
    <rPh sb="0" eb="1">
      <t>イリ</t>
    </rPh>
    <rPh sb="1" eb="2">
      <t>ヨク</t>
    </rPh>
    <phoneticPr fontId="1"/>
  </si>
  <si>
    <t>排泄</t>
    <phoneticPr fontId="1"/>
  </si>
  <si>
    <t>療養上の
問題</t>
    <rPh sb="0" eb="2">
      <t>リョウヨウ</t>
    </rPh>
    <rPh sb="2" eb="3">
      <t>ジョウ</t>
    </rPh>
    <rPh sb="5" eb="7">
      <t>モンダイ</t>
    </rPh>
    <phoneticPr fontId="1"/>
  </si>
  <si>
    <t>義歯 （</t>
    <phoneticPr fontId="1"/>
  </si>
  <si>
    <t>糖尿病</t>
    <phoneticPr fontId="1" type="Hiragana" alignment="center"/>
  </si>
  <si>
    <t>高血圧</t>
    <phoneticPr fontId="1" type="Hiragana" alignment="center"/>
  </si>
  <si>
    <t>腎臓病</t>
    <phoneticPr fontId="1" type="Hiragana" alignment="center"/>
  </si>
  <si>
    <t>あり</t>
    <phoneticPr fontId="1" type="Hiragana" alignment="center"/>
  </si>
  <si>
    <t>なし</t>
    <phoneticPr fontId="1" type="Hiragana" alignment="center"/>
  </si>
  <si>
    <t>要支援は必要事項のみ記入</t>
    <rPh sb="0" eb="1">
      <t>ヨウ</t>
    </rPh>
    <rPh sb="1" eb="3">
      <t>シエン</t>
    </rPh>
    <rPh sb="4" eb="6">
      <t>ヒツヨウ</t>
    </rPh>
    <rPh sb="6" eb="8">
      <t>ジコウ</t>
    </rPh>
    <rPh sb="10" eb="12">
      <t>キニュウ</t>
    </rPh>
    <phoneticPr fontId="1"/>
  </si>
  <si>
    <t>全介助</t>
    <rPh sb="0" eb="1">
      <t>ゼン</t>
    </rPh>
    <rPh sb="1" eb="3">
      <t>カイジョ</t>
    </rPh>
    <phoneticPr fontId="1"/>
  </si>
  <si>
    <t>とろみ剤使用</t>
    <rPh sb="3" eb="4">
      <t>ざい</t>
    </rPh>
    <rPh sb="4" eb="6">
      <t>しよう</t>
    </rPh>
    <phoneticPr fontId="1" type="Hiragana" alignment="center"/>
  </si>
  <si>
    <t>一般浴</t>
    <rPh sb="0" eb="2">
      <t>いっぱん</t>
    </rPh>
    <rPh sb="2" eb="3">
      <t>よく</t>
    </rPh>
    <phoneticPr fontId="1" type="Hiragana" alignment="center"/>
  </si>
  <si>
    <t>機械浴</t>
    <rPh sb="0" eb="2">
      <t>きかい</t>
    </rPh>
    <rPh sb="2" eb="3">
      <t>よく</t>
    </rPh>
    <phoneticPr fontId="1" type="Hiragana" alignment="center"/>
  </si>
  <si>
    <t>トイレ</t>
    <phoneticPr fontId="1" type="Hiragana" alignment="center"/>
  </si>
  <si>
    <t>ポータブル</t>
    <phoneticPr fontId="1" type="Hiragana" alignment="center"/>
  </si>
  <si>
    <t>尿器</t>
    <phoneticPr fontId="1" type="Hiragana" alignment="center"/>
  </si>
  <si>
    <t>暴力</t>
    <phoneticPr fontId="1" type="Hiragana" alignment="center"/>
  </si>
  <si>
    <t>その他（</t>
    <phoneticPr fontId="1"/>
  </si>
  <si>
    <t>褥瘡（部位：</t>
    <phoneticPr fontId="1" type="Hiragana" alignment="center"/>
  </si>
  <si>
    <t>水分</t>
    <phoneticPr fontId="1" type="Hiragana" alignment="center"/>
  </si>
  <si>
    <t>副食</t>
    <phoneticPr fontId="1"/>
  </si>
  <si>
    <t>主食</t>
    <phoneticPr fontId="1"/>
  </si>
  <si>
    <t>ＴＥＬ：</t>
    <phoneticPr fontId="1" type="Hiragana" alignment="center"/>
  </si>
  <si>
    <t>治療食（</t>
    <phoneticPr fontId="1" type="Hiragana" alignment="center"/>
  </si>
  <si>
    <t>その他）</t>
    <phoneticPr fontId="1" type="Hiragana" alignment="center"/>
  </si>
  <si>
    <t>普通食</t>
    <phoneticPr fontId="1" type="Hiragana" alignment="center"/>
  </si>
  <si>
    <t>服薬管理</t>
    <rPh sb="0" eb="2">
      <t>フクヤク</t>
    </rPh>
    <rPh sb="2" eb="4">
      <t>カンリ</t>
    </rPh>
    <phoneticPr fontId="1"/>
  </si>
  <si>
    <t>認知症高齢者の日常生活
自立度</t>
    <phoneticPr fontId="1" type="Hiragana" alignment="center"/>
  </si>
  <si>
    <t>入浴方法</t>
    <rPh sb="0" eb="2">
      <t>にゅうよく</t>
    </rPh>
    <rPh sb="2" eb="4">
      <t>ほうほう</t>
    </rPh>
    <phoneticPr fontId="1" type="Hiragana" alignment="center"/>
  </si>
  <si>
    <t>失禁</t>
    <rPh sb="0" eb="2">
      <t>しっきん</t>
    </rPh>
    <phoneticPr fontId="1" type="Hiragana" alignment="center"/>
  </si>
  <si>
    <t>住所</t>
    <rPh sb="0" eb="2">
      <t>じゅうしょ</t>
    </rPh>
    <phoneticPr fontId="1" type="Hiragana" alignment="center"/>
  </si>
  <si>
    <t>成年後見人</t>
    <phoneticPr fontId="1" type="Hiragana" alignment="center"/>
  </si>
  <si>
    <t>杖使用</t>
    <phoneticPr fontId="1" type="Hiragana" alignment="center"/>
  </si>
  <si>
    <t>歩行器使用</t>
    <phoneticPr fontId="1" type="Hiragana" alignment="center"/>
  </si>
  <si>
    <t>ペースト</t>
    <phoneticPr fontId="1" type="Hiragana" alignment="center"/>
  </si>
  <si>
    <t>ミキサー(</t>
    <phoneticPr fontId="1" type="Hiragana" alignment="center"/>
  </si>
  <si>
    <t>とろみ付）</t>
    <phoneticPr fontId="1" type="Hiragana" alignment="center"/>
  </si>
  <si>
    <t>アレルギー等禁止食</t>
    <rPh sb="5" eb="6">
      <t>とう</t>
    </rPh>
    <rPh sb="6" eb="8">
      <t>きんし</t>
    </rPh>
    <rPh sb="8" eb="9">
      <t>しょく</t>
    </rPh>
    <phoneticPr fontId="1" type="Hiragana" alignment="center"/>
  </si>
  <si>
    <t>有（</t>
    <rPh sb="0" eb="1">
      <t>あ</t>
    </rPh>
    <phoneticPr fontId="1" type="Hiragana" alignment="center"/>
  </si>
  <si>
    <t>喀痰吸引</t>
    <phoneticPr fontId="1" type="Hiragana" alignment="center"/>
  </si>
  <si>
    <r>
      <t>既往歴（入院歴・通院歴）　</t>
    </r>
    <r>
      <rPr>
        <sz val="10"/>
        <rFont val="HGPｺﾞｼｯｸM"/>
        <family val="3"/>
        <charset val="128"/>
      </rPr>
      <t>※書き切れない場合は、別紙もしくはカンファレンス等での伝達も可能。</t>
    </r>
    <rPh sb="0" eb="2">
      <t>キオウ</t>
    </rPh>
    <rPh sb="2" eb="3">
      <t>レキ</t>
    </rPh>
    <rPh sb="4" eb="6">
      <t>ニュウイン</t>
    </rPh>
    <rPh sb="6" eb="7">
      <t>レキ</t>
    </rPh>
    <rPh sb="8" eb="10">
      <t>ツウイン</t>
    </rPh>
    <rPh sb="10" eb="11">
      <t>レキ</t>
    </rPh>
    <rPh sb="14" eb="15">
      <t>カ</t>
    </rPh>
    <rPh sb="16" eb="17">
      <t>キ</t>
    </rPh>
    <rPh sb="20" eb="22">
      <t>バアイ</t>
    </rPh>
    <rPh sb="24" eb="26">
      <t>ベッシ</t>
    </rPh>
    <rPh sb="37" eb="38">
      <t>トウ</t>
    </rPh>
    <rPh sb="40" eb="42">
      <t>デンタツ</t>
    </rPh>
    <rPh sb="43" eb="45">
      <t>カノウ</t>
    </rPh>
    <phoneticPr fontId="1"/>
  </si>
  <si>
    <r>
      <t>連絡事項・その他　</t>
    </r>
    <r>
      <rPr>
        <sz val="10"/>
        <rFont val="HGPｺﾞｼｯｸM"/>
        <family val="3"/>
        <charset val="128"/>
      </rPr>
      <t>＊アレルギー　＊日中の状態（日中独居など）　</t>
    </r>
    <rPh sb="0" eb="2">
      <t>レンラク</t>
    </rPh>
    <rPh sb="2" eb="4">
      <t>ジコウ</t>
    </rPh>
    <rPh sb="7" eb="8">
      <t>タ</t>
    </rPh>
    <phoneticPr fontId="1"/>
  </si>
  <si>
    <t>生活保護</t>
    <phoneticPr fontId="1" type="Hiragana" alignment="center"/>
  </si>
  <si>
    <t>第３</t>
    <phoneticPr fontId="1" type="Hiragana" alignment="center"/>
  </si>
  <si>
    <t>第４</t>
    <rPh sb="0" eb="1">
      <t>だい</t>
    </rPh>
    <phoneticPr fontId="1" type="Hiragana" alignment="center"/>
  </si>
  <si>
    <t>※キーパーソン欄は、○をつけてください</t>
    <phoneticPr fontId="1" type="Hiragana" alignment="center"/>
  </si>
  <si>
    <t>様式１－２</t>
    <rPh sb="0" eb="2">
      <t>ヨウシキ</t>
    </rPh>
    <phoneticPr fontId="1"/>
  </si>
  <si>
    <t>入院時の情報提供連絡票</t>
    <rPh sb="0" eb="2">
      <t>ニュウイン</t>
    </rPh>
    <rPh sb="2" eb="3">
      <t>ジ</t>
    </rPh>
    <rPh sb="4" eb="6">
      <t>ジョウホウ</t>
    </rPh>
    <rPh sb="6" eb="8">
      <t>テイキョウ</t>
    </rPh>
    <rPh sb="8" eb="10">
      <t>レンラク</t>
    </rPh>
    <rPh sb="10" eb="11">
      <t>ヒョウ</t>
    </rPh>
    <phoneticPr fontId="1"/>
  </si>
  <si>
    <t>【医療機関名】</t>
    <rPh sb="1" eb="3">
      <t>イリョウ</t>
    </rPh>
    <rPh sb="3" eb="5">
      <t>キカン</t>
    </rPh>
    <rPh sb="5" eb="6">
      <t>メイ</t>
    </rPh>
    <phoneticPr fontId="1"/>
  </si>
  <si>
    <t>様</t>
    <rPh sb="0" eb="1">
      <t>サマ</t>
    </rPh>
    <phoneticPr fontId="1"/>
  </si>
  <si>
    <t>　　　</t>
    <phoneticPr fontId="1"/>
  </si>
  <si>
    <t>【居宅介護支援事業者名】</t>
    <rPh sb="1" eb="3">
      <t>キョタク</t>
    </rPh>
    <rPh sb="3" eb="5">
      <t>カイゴ</t>
    </rPh>
    <rPh sb="5" eb="7">
      <t>シエン</t>
    </rPh>
    <rPh sb="7" eb="10">
      <t>ジギョウシャ</t>
    </rPh>
    <rPh sb="10" eb="11">
      <t>メイ</t>
    </rPh>
    <phoneticPr fontId="1"/>
  </si>
  <si>
    <t>【担当者名】</t>
    <rPh sb="1" eb="4">
      <t>タントウシャ</t>
    </rPh>
    <rPh sb="4" eb="5">
      <t>メイ</t>
    </rPh>
    <phoneticPr fontId="1"/>
  </si>
  <si>
    <t>ＴＥＬ：</t>
    <phoneticPr fontId="1"/>
  </si>
  <si>
    <t>ＦＡＸ：</t>
    <phoneticPr fontId="1"/>
  </si>
  <si>
    <t>　　　　　　平素より、大変お世話になっております。
　　　　　　下記の利用者について、情報提供いたしますので、ご査収のほどお願いいたします。</t>
    <rPh sb="6" eb="8">
      <t>ヘイソ</t>
    </rPh>
    <rPh sb="11" eb="13">
      <t>タイヘン</t>
    </rPh>
    <rPh sb="14" eb="16">
      <t>セワ</t>
    </rPh>
    <rPh sb="32" eb="34">
      <t>カキ</t>
    </rPh>
    <rPh sb="35" eb="38">
      <t>リヨウシャ</t>
    </rPh>
    <rPh sb="43" eb="45">
      <t>ジョウホウ</t>
    </rPh>
    <rPh sb="45" eb="47">
      <t>テイキョウ</t>
    </rPh>
    <rPh sb="56" eb="58">
      <t>サシュウ</t>
    </rPh>
    <rPh sb="62" eb="63">
      <t>ネガ</t>
    </rPh>
    <phoneticPr fontId="1"/>
  </si>
  <si>
    <t>■利用者名：</t>
    <rPh sb="1" eb="4">
      <t>リヨウシャ</t>
    </rPh>
    <rPh sb="4" eb="5">
      <t>メイ</t>
    </rPh>
    <phoneticPr fontId="1"/>
  </si>
  <si>
    <t>■入院時の情報については、別途「入院時情報提供シート」のとおりです。</t>
    <rPh sb="1" eb="3">
      <t>ニュウイン</t>
    </rPh>
    <rPh sb="3" eb="4">
      <t>ジ</t>
    </rPh>
    <rPh sb="5" eb="7">
      <t>ジョウホウ</t>
    </rPh>
    <rPh sb="13" eb="15">
      <t>ベット</t>
    </rPh>
    <rPh sb="16" eb="18">
      <t>ニュウイン</t>
    </rPh>
    <rPh sb="18" eb="19">
      <t>ジ</t>
    </rPh>
    <rPh sb="19" eb="21">
      <t>ジョウホウ</t>
    </rPh>
    <rPh sb="21" eb="23">
      <t>テイキョウ</t>
    </rPh>
    <phoneticPr fontId="1"/>
  </si>
  <si>
    <t>■情報提供方法　　　（</t>
    <rPh sb="1" eb="3">
      <t>ジョウホウ</t>
    </rPh>
    <rPh sb="3" eb="5">
      <t>テイキョウ</t>
    </rPh>
    <rPh sb="5" eb="7">
      <t>ホウホウ</t>
    </rPh>
    <phoneticPr fontId="1"/>
  </si>
  <si>
    <t>面談　・</t>
    <rPh sb="0" eb="2">
      <t>メンダン</t>
    </rPh>
    <phoneticPr fontId="1"/>
  </si>
  <si>
    <t>ＦＡＸ、郵送等　）</t>
    <rPh sb="4" eb="6">
      <t>ユウソウ</t>
    </rPh>
    <rPh sb="6" eb="7">
      <t>トウ</t>
    </rPh>
    <phoneticPr fontId="1"/>
  </si>
  <si>
    <t>通信欄</t>
    <rPh sb="0" eb="2">
      <t>ツウシン</t>
    </rPh>
    <rPh sb="2" eb="3">
      <t>ラン</t>
    </rPh>
    <phoneticPr fontId="1"/>
  </si>
  <si>
    <t>受理日：</t>
    <rPh sb="0" eb="2">
      <t>ジュリ</t>
    </rPh>
    <rPh sb="2" eb="3">
      <t>ビ</t>
    </rPh>
    <phoneticPr fontId="1"/>
  </si>
  <si>
    <t>受理者氏名</t>
    <rPh sb="0" eb="2">
      <t>ジュリ</t>
    </rPh>
    <rPh sb="2" eb="3">
      <t>シャ</t>
    </rPh>
    <rPh sb="3" eb="5">
      <t>シメイ</t>
    </rPh>
    <phoneticPr fontId="1"/>
  </si>
  <si>
    <t>無</t>
    <phoneticPr fontId="1" type="Hiragana" alignment="center"/>
  </si>
  <si>
    <t>尿失禁</t>
    <phoneticPr fontId="1" type="Hiragana" alignment="center"/>
  </si>
  <si>
    <t>便失禁</t>
    <phoneticPr fontId="1" type="Hiragana" alignment="center"/>
  </si>
  <si>
    <t>気管切開</t>
    <phoneticPr fontId="1" type="Hiragana" alignment="center"/>
  </si>
  <si>
    <t>吸入</t>
    <phoneticPr fontId="1" type="Hiragana" alignment="center"/>
  </si>
  <si>
    <t>在宅酸素療養</t>
    <phoneticPr fontId="1" type="Hiragana" alignment="center"/>
  </si>
  <si>
    <t>人工呼吸器</t>
    <phoneticPr fontId="1" type="Hiragana" alignment="center"/>
  </si>
  <si>
    <t>中心静脈栄養</t>
    <phoneticPr fontId="1" type="Hiragana" alignment="center"/>
  </si>
  <si>
    <t>経鼻胃管</t>
    <phoneticPr fontId="1" type="Hiragana" alignment="center"/>
  </si>
  <si>
    <t>胃ろう</t>
    <phoneticPr fontId="1" type="Hiragana" alignment="center"/>
  </si>
  <si>
    <t>腸ろう</t>
    <phoneticPr fontId="1" type="Hiragana" alignment="center"/>
  </si>
  <si>
    <t>ストマ</t>
    <phoneticPr fontId="1" type="Hiragana" alignment="center"/>
  </si>
  <si>
    <t>自己導尿</t>
    <phoneticPr fontId="1" type="Hiragana" alignment="center"/>
  </si>
  <si>
    <t>バルーンカテーテル</t>
    <phoneticPr fontId="1" type="Hiragana" alignment="center"/>
  </si>
  <si>
    <t>血液透析</t>
    <phoneticPr fontId="1" type="Hiragana" alignment="center"/>
  </si>
  <si>
    <t>腹膜透析</t>
    <phoneticPr fontId="1" type="Hiragana" alignment="center"/>
  </si>
  <si>
    <t>インスリン自己注射</t>
    <phoneticPr fontId="1" type="Hiragana" alignment="center"/>
  </si>
  <si>
    <t>疼痛管理</t>
    <phoneticPr fontId="1" type="Hiragana" alignment="center"/>
  </si>
  <si>
    <t>創処置</t>
    <phoneticPr fontId="1" type="Hiragana" alignment="center"/>
  </si>
  <si>
    <t>その他（</t>
    <phoneticPr fontId="1"/>
  </si>
  <si>
    <t>一戸建て</t>
    <phoneticPr fontId="1" type="Hiragana" alignment="center"/>
  </si>
  <si>
    <t>部分　）</t>
    <phoneticPr fontId="1" type="Hiragana" alignment="center"/>
  </si>
  <si>
    <t>※ＦＡＸ、郵送等で情報提供を受けた病院は、居宅介護支援事業所あてに電話を入れるか、
   または、受理日・受理者氏名を記載の上、ＦＡＸ返信願います。</t>
    <rPh sb="5" eb="7">
      <t>ユウソウ</t>
    </rPh>
    <rPh sb="7" eb="8">
      <t>トウ</t>
    </rPh>
    <rPh sb="9" eb="11">
      <t>ジョウホウ</t>
    </rPh>
    <rPh sb="11" eb="13">
      <t>テイキョウ</t>
    </rPh>
    <rPh sb="14" eb="15">
      <t>ウ</t>
    </rPh>
    <rPh sb="17" eb="19">
      <t>ビョウイン</t>
    </rPh>
    <rPh sb="21" eb="23">
      <t>キョタク</t>
    </rPh>
    <rPh sb="23" eb="25">
      <t>カイゴ</t>
    </rPh>
    <rPh sb="25" eb="27">
      <t>シエン</t>
    </rPh>
    <rPh sb="27" eb="30">
      <t>ジギョウショ</t>
    </rPh>
    <rPh sb="33" eb="35">
      <t>デンワ</t>
    </rPh>
    <rPh sb="36" eb="37">
      <t>イ</t>
    </rPh>
    <phoneticPr fontId="1"/>
  </si>
  <si>
    <t>無　　　　　　　　　　　　　　　　　　　　　　　　　　　　　　　　　　　　　　　　　　　　　</t>
    <rPh sb="0" eb="1">
      <t>な</t>
    </rPh>
    <phoneticPr fontId="1" type="Hiragana" alignment="center"/>
  </si>
  <si>
    <r>
      <t>様式１－１ （居宅介護支援事業所　</t>
    </r>
    <r>
      <rPr>
        <b/>
        <sz val="12"/>
        <rFont val="HGPｺﾞｼｯｸM"/>
        <family val="3"/>
        <charset val="128"/>
      </rPr>
      <t>⇒</t>
    </r>
    <r>
      <rPr>
        <sz val="12"/>
        <rFont val="HGPｺﾞｼｯｸM"/>
        <family val="3"/>
        <charset val="128"/>
      </rPr>
      <t>　病院）   　　</t>
    </r>
    <rPh sb="0" eb="2">
      <t>ヨウシキ</t>
    </rPh>
    <rPh sb="9" eb="11">
      <t>カイゴ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</si>
  <si>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</si>
  <si>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</si>
  <si>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</t>
    <rPh sb="0" eb="2">
      <t>デンワ</t>
    </rPh>
    <phoneticPr fontId="1"/>
  </si>
  <si>
    <t>ＦＡＸ</t>
    <phoneticPr fontId="1"/>
  </si>
  <si>
    <t>氏名</t>
    <rPh sb="0" eb="2">
      <t>シメイ</t>
    </rPh>
    <phoneticPr fontId="1"/>
  </si>
  <si>
    <t>ふりがな</t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</si>
  <si>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</si>
  <si>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</si>
  <si>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</si>
  <si>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</si>
  <si>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ふりがな</t>
    <phoneticPr fontId="1"/>
  </si>
  <si>
    <t>続柄</t>
    <rPh sb="0" eb="2">
      <t>ゾクガラ</t>
    </rPh>
    <phoneticPr fontId="1"/>
  </si>
  <si>
    <t>一戸建て</t>
    <rPh sb="0" eb="2">
      <t>イッコ</t>
    </rPh>
    <rPh sb="2" eb="3">
      <t>ダ</t>
    </rPh>
    <phoneticPr fontId="1"/>
  </si>
  <si>
    <t>集合住宅</t>
    <rPh sb="0" eb="2">
      <t>シュウゴウ</t>
    </rPh>
    <rPh sb="2" eb="4">
      <t>ジュウタク</t>
    </rPh>
    <phoneticPr fontId="1"/>
  </si>
  <si>
    <t>階建て</t>
    <rPh sb="0" eb="1">
      <t>カイ</t>
    </rPh>
    <rPh sb="1" eb="2">
      <t>ダ</t>
    </rPh>
    <phoneticPr fontId="1"/>
  </si>
  <si>
    <t>階</t>
    <rPh sb="0" eb="1">
      <t>カイ</t>
    </rPh>
    <phoneticPr fontId="1"/>
  </si>
  <si>
    <t>エレベーター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</si>
  <si>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</si>
  <si>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要介護度</t>
    <rPh sb="0" eb="3">
      <t>ヨウカイゴ</t>
    </rPh>
    <rPh sb="3" eb="4">
      <t>ド</t>
    </rPh>
    <phoneticPr fontId="1"/>
  </si>
  <si>
    <t>介護負担割合</t>
    <rPh sb="0" eb="2">
      <t>カイゴ</t>
    </rPh>
    <rPh sb="2" eb="4">
      <t>フタン</t>
    </rPh>
    <rPh sb="4" eb="6">
      <t>ワリアイ</t>
    </rPh>
    <phoneticPr fontId="1"/>
  </si>
  <si>
    <t>負担限度</t>
    <rPh sb="0" eb="2">
      <t>フタン</t>
    </rPh>
    <rPh sb="2" eb="4">
      <t>ゲンド</t>
    </rPh>
    <phoneticPr fontId="1"/>
  </si>
  <si>
    <t>金銭管理</t>
    <rPh sb="0" eb="2">
      <t>キンセン</t>
    </rPh>
    <rPh sb="2" eb="4">
      <t>カンリ</t>
    </rPh>
    <phoneticPr fontId="1"/>
  </si>
  <si>
    <t>障害者手帳</t>
    <rPh sb="0" eb="3">
      <t>ショウガイシャ</t>
    </rPh>
    <rPh sb="3" eb="5">
      <t>テチョウ</t>
    </rPh>
    <phoneticPr fontId="1"/>
  </si>
  <si>
    <t>手帳名</t>
    <rPh sb="0" eb="2">
      <t>テチョウ</t>
    </rPh>
    <rPh sb="2" eb="3">
      <t>メイ</t>
    </rPh>
    <phoneticPr fontId="1"/>
  </si>
  <si>
    <t>等級</t>
    <rPh sb="0" eb="2">
      <t>トウキュウ</t>
    </rPh>
    <phoneticPr fontId="1"/>
  </si>
  <si>
    <t>認知症高齢者の日常生活自立度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</si>
  <si>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事業者名</t>
    <rPh sb="0" eb="3">
      <t>ジギョウシャ</t>
    </rPh>
    <rPh sb="3" eb="4">
      <t>メイ</t>
    </rPh>
    <phoneticPr fontId="1"/>
  </si>
  <si>
    <t>その他</t>
    <rPh sb="2" eb="3">
      <t>タ</t>
    </rPh>
    <phoneticPr fontId="1"/>
  </si>
  <si>
    <t>主食</t>
    <rPh sb="0" eb="2">
      <t>シュショク</t>
    </rPh>
    <phoneticPr fontId="1"/>
  </si>
  <si>
    <t>副食</t>
    <rPh sb="0" eb="1">
      <t>フク</t>
    </rPh>
    <rPh sb="1" eb="2">
      <t>ショク</t>
    </rPh>
    <phoneticPr fontId="1"/>
  </si>
  <si>
    <t>）</t>
  </si>
  <si>
    <t>水分</t>
    <rPh sb="0" eb="2">
      <t>スイブン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</si>
  <si>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</si>
  <si>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</si>
  <si>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</si>
  <si>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Ｍ</t>
    <phoneticPr fontId="1"/>
  </si>
  <si>
    <t>Ｔ</t>
    <phoneticPr fontId="1"/>
  </si>
  <si>
    <t>Ｓ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</si>
  <si>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</si>
  <si>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</si>
  <si>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ねん</t>
    </rPh>
    <phoneticPr fontId="1" type="Hiragana" alignment="center"/>
  </si>
  <si>
    <t>月</t>
    <rPh sb="0" eb="1">
      <t>がつ</t>
    </rPh>
    <phoneticPr fontId="1" type="Hiragana" alignment="center"/>
  </si>
  <si>
    <t>日</t>
    <rPh sb="0" eb="1">
      <t>ひ</t>
    </rPh>
    <phoneticPr fontId="1" type="Hiragana" alignment="center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</si>
  <si>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</si>
  <si>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</si>
  <si>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</si>
  <si>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キーパーソン</t>
    <phoneticPr fontId="1"/>
  </si>
  <si>
    <t>○</t>
    <phoneticPr fontId="1"/>
  </si>
  <si>
    <t>住宅</t>
    <rPh sb="0" eb="2">
      <t>ジュウタク</t>
    </rPh>
    <phoneticPr fontId="1"/>
  </si>
  <si>
    <t>集合住宅（　</t>
    <phoneticPr fontId="1" type="Hiragana" alignment="center"/>
  </si>
  <si>
    <t>　　</t>
    <phoneticPr fontId="1" type="Hiragana" alignment="center"/>
  </si>
  <si>
    <t>階）　</t>
    <phoneticPr fontId="1" type="Hiragana" alignment="center"/>
  </si>
  <si>
    <t>有</t>
    <rPh sb="0" eb="1">
      <t>ア</t>
    </rPh>
    <phoneticPr fontId="1"/>
  </si>
  <si>
    <t>無</t>
    <rPh sb="0" eb="1">
      <t>ナ</t>
    </rPh>
    <phoneticPr fontId="1"/>
  </si>
  <si>
    <t>申請中</t>
    <rPh sb="0" eb="2">
      <t>シンセイ</t>
    </rPh>
    <rPh sb="2" eb="3">
      <t>チュウ</t>
    </rPh>
    <phoneticPr fontId="1"/>
  </si>
  <si>
    <t>区分変更中</t>
    <rPh sb="0" eb="2">
      <t>クブン</t>
    </rPh>
    <rPh sb="2" eb="4">
      <t>ヘンコウ</t>
    </rPh>
    <rPh sb="4" eb="5">
      <t>チュウ</t>
    </rPh>
    <phoneticPr fontId="1"/>
  </si>
  <si>
    <t>要支援</t>
    <rPh sb="0" eb="3">
      <t>ヨウシエン</t>
    </rPh>
    <phoneticPr fontId="1"/>
  </si>
  <si>
    <t>要介護</t>
    <rPh sb="0" eb="1">
      <t>ヨウ</t>
    </rPh>
    <rPh sb="1" eb="3">
      <t>カイゴ</t>
    </rPh>
    <phoneticPr fontId="1"/>
  </si>
  <si>
    <t>　１　</t>
    <phoneticPr fontId="1"/>
  </si>
  <si>
    <t>　２　</t>
    <phoneticPr fontId="1"/>
  </si>
  <si>
    <t>　３　</t>
    <phoneticPr fontId="1"/>
  </si>
  <si>
    <t>　５　</t>
    <phoneticPr fontId="1"/>
  </si>
  <si>
    <t>　　　</t>
    <phoneticPr fontId="1"/>
  </si>
  <si>
    <t>１割</t>
    <rPh sb="1" eb="2">
      <t>ワリ</t>
    </rPh>
    <phoneticPr fontId="1"/>
  </si>
  <si>
    <t>２割</t>
    <rPh sb="1" eb="2">
      <t>ワリ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</si>
  <si>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</si>
  <si>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</si>
  <si>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</si>
  <si>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第４</t>
    <rPh sb="0" eb="1">
      <t>ダイ</t>
    </rPh>
    <phoneticPr fontId="1"/>
  </si>
  <si>
    <t>未申請</t>
    <rPh sb="0" eb="3">
      <t>ミシンセイ</t>
    </rPh>
    <phoneticPr fontId="1"/>
  </si>
  <si>
    <t>成年後見人</t>
    <rPh sb="0" eb="2">
      <t>セイネン</t>
    </rPh>
    <rPh sb="2" eb="5">
      <t>コウケンニン</t>
    </rPh>
    <phoneticPr fontId="1"/>
  </si>
  <si>
    <t>生活保護</t>
    <rPh sb="0" eb="2">
      <t>セイカツ</t>
    </rPh>
    <rPh sb="2" eb="4">
      <t>ホゴ</t>
    </rPh>
    <phoneticPr fontId="1"/>
  </si>
  <si>
    <t>日常生活自立支援事業</t>
    <rPh sb="0" eb="2">
      <t>ニチジョウ</t>
    </rPh>
    <rPh sb="2" eb="4">
      <t>セイカツ</t>
    </rPh>
    <rPh sb="4" eb="6">
      <t>ジリツ</t>
    </rPh>
    <rPh sb="6" eb="8">
      <t>シエン</t>
    </rPh>
    <rPh sb="8" eb="10">
      <t>ジギョウ</t>
    </rPh>
    <phoneticPr fontId="1"/>
  </si>
  <si>
    <t>手帳</t>
    <rPh sb="0" eb="2">
      <t>テチョウ</t>
    </rPh>
    <phoneticPr fontId="1"/>
  </si>
  <si>
    <t>Ⅰ</t>
    <phoneticPr fontId="1"/>
  </si>
  <si>
    <t>Ⅱａ</t>
    <phoneticPr fontId="1"/>
  </si>
  <si>
    <t>Ⅲａ</t>
    <phoneticPr fontId="1"/>
  </si>
  <si>
    <t>Ⅲｂ</t>
    <phoneticPr fontId="1"/>
  </si>
  <si>
    <t>Ⅳ</t>
    <phoneticPr fontId="1"/>
  </si>
  <si>
    <t>自宅退院条件</t>
    <rPh sb="0" eb="2">
      <t>ジタク</t>
    </rPh>
    <rPh sb="2" eb="4">
      <t>タイイン</t>
    </rPh>
    <rPh sb="4" eb="6">
      <t>ジョウケン</t>
    </rPh>
    <phoneticPr fontId="1"/>
  </si>
  <si>
    <t>良好</t>
    <rPh sb="0" eb="2">
      <t>リョウコウ</t>
    </rPh>
    <phoneticPr fontId="1"/>
  </si>
  <si>
    <t>介護に協力的</t>
    <rPh sb="0" eb="2">
      <t>カイゴ</t>
    </rPh>
    <rPh sb="3" eb="6">
      <t>キョウリョクテキ</t>
    </rPh>
    <phoneticPr fontId="1"/>
  </si>
  <si>
    <t>介護力あり</t>
    <rPh sb="0" eb="2">
      <t>カイゴ</t>
    </rPh>
    <rPh sb="2" eb="3">
      <t>リョク</t>
    </rPh>
    <phoneticPr fontId="1"/>
  </si>
  <si>
    <t>○</t>
    <phoneticPr fontId="1"/>
  </si>
  <si>
    <t>回数</t>
    <rPh sb="0" eb="2">
      <t>カイスウ</t>
    </rPh>
    <phoneticPr fontId="1"/>
  </si>
  <si>
    <t>一部介助</t>
    <rPh sb="0" eb="2">
      <t>イチブ</t>
    </rPh>
    <rPh sb="2" eb="4">
      <t>カイジョ</t>
    </rPh>
    <phoneticPr fontId="1"/>
  </si>
  <si>
    <t>全義歯</t>
    <rPh sb="0" eb="1">
      <t>ゼン</t>
    </rPh>
    <rPh sb="1" eb="2">
      <t>ギ</t>
    </rPh>
    <rPh sb="2" eb="3">
      <t>ハ</t>
    </rPh>
    <phoneticPr fontId="1"/>
  </si>
  <si>
    <t>部分</t>
    <rPh sb="0" eb="2">
      <t>ブブン</t>
    </rPh>
    <phoneticPr fontId="1"/>
  </si>
  <si>
    <t>義歯</t>
    <phoneticPr fontId="1"/>
  </si>
  <si>
    <t>普通食</t>
    <rPh sb="0" eb="2">
      <t>フツウ</t>
    </rPh>
    <rPh sb="2" eb="3">
      <t>ショク</t>
    </rPh>
    <phoneticPr fontId="1"/>
  </si>
  <si>
    <t>治療食</t>
    <rPh sb="0" eb="3">
      <t>チリョウショク</t>
    </rPh>
    <phoneticPr fontId="1"/>
  </si>
  <si>
    <t>糖尿病</t>
    <rPh sb="0" eb="3">
      <t>トウニョウビョウ</t>
    </rPh>
    <phoneticPr fontId="1"/>
  </si>
  <si>
    <t>高血圧</t>
    <rPh sb="0" eb="3">
      <t>コウケツアツ</t>
    </rPh>
    <phoneticPr fontId="1"/>
  </si>
  <si>
    <t>腎臓病</t>
    <rPh sb="0" eb="3">
      <t>ジンゾウビョウ</t>
    </rPh>
    <phoneticPr fontId="1"/>
  </si>
  <si>
    <t>米飯</t>
    <rPh sb="0" eb="1">
      <t>ベイ</t>
    </rPh>
    <rPh sb="1" eb="2">
      <t>ハン</t>
    </rPh>
    <phoneticPr fontId="1"/>
  </si>
  <si>
    <t>全粥</t>
    <rPh sb="0" eb="1">
      <t>ゼン</t>
    </rPh>
    <rPh sb="1" eb="2">
      <t>カユ</t>
    </rPh>
    <phoneticPr fontId="1"/>
  </si>
  <si>
    <t>ミキサー</t>
    <phoneticPr fontId="1"/>
  </si>
  <si>
    <t>ペースト</t>
    <phoneticPr fontId="1"/>
  </si>
  <si>
    <t>通常</t>
    <rPh sb="0" eb="2">
      <t>ツウジョウ</t>
    </rPh>
    <phoneticPr fontId="1"/>
  </si>
  <si>
    <t>一口大</t>
    <rPh sb="0" eb="2">
      <t>ヒトクチ</t>
    </rPh>
    <rPh sb="2" eb="3">
      <t>ダイ</t>
    </rPh>
    <phoneticPr fontId="1"/>
  </si>
  <si>
    <t>刻み</t>
    <rPh sb="0" eb="1">
      <t>キザ</t>
    </rPh>
    <phoneticPr fontId="1"/>
  </si>
  <si>
    <t>極小刻み</t>
    <rPh sb="0" eb="1">
      <t>ゴク</t>
    </rPh>
    <rPh sb="1" eb="2">
      <t>チイ</t>
    </rPh>
    <rPh sb="2" eb="3">
      <t>キザ</t>
    </rPh>
    <phoneticPr fontId="1"/>
  </si>
  <si>
    <t>アレルギー等禁止食</t>
    <rPh sb="5" eb="6">
      <t>トウ</t>
    </rPh>
    <rPh sb="6" eb="8">
      <t>キンシ</t>
    </rPh>
    <rPh sb="8" eb="9">
      <t>ショク</t>
    </rPh>
    <phoneticPr fontId="1"/>
  </si>
  <si>
    <t>ミキサー（とろみ有）</t>
    <rPh sb="8" eb="9">
      <t>アリ</t>
    </rPh>
    <phoneticPr fontId="1"/>
  </si>
  <si>
    <t>ミキサー（とろみ無）</t>
    <rPh sb="8" eb="9">
      <t>ナ</t>
    </rPh>
    <phoneticPr fontId="1"/>
  </si>
  <si>
    <t>あり</t>
    <phoneticPr fontId="1"/>
  </si>
  <si>
    <t>なし</t>
    <phoneticPr fontId="1"/>
  </si>
  <si>
    <t>とろみ剤使用の有無</t>
    <rPh sb="3" eb="4">
      <t>ザイ</t>
    </rPh>
    <rPh sb="4" eb="6">
      <t>シヨウ</t>
    </rPh>
    <rPh sb="7" eb="9">
      <t>ウム</t>
    </rPh>
    <phoneticPr fontId="1"/>
  </si>
  <si>
    <t>更衣</t>
    <rPh sb="0" eb="2">
      <t>コウイ</t>
    </rPh>
    <phoneticPr fontId="1"/>
  </si>
  <si>
    <t>特記事項があれば入力⇒</t>
    <rPh sb="0" eb="2">
      <t>トッキ</t>
    </rPh>
    <rPh sb="2" eb="4">
      <t>ジコウ</t>
    </rPh>
    <rPh sb="8" eb="10">
      <t>ニュウリョク</t>
    </rPh>
    <phoneticPr fontId="1"/>
  </si>
  <si>
    <t>入浴</t>
    <rPh sb="0" eb="2">
      <t>ニュウヨク</t>
    </rPh>
    <phoneticPr fontId="1"/>
  </si>
  <si>
    <t>入浴場所</t>
    <rPh sb="0" eb="2">
      <t>ニュウヨク</t>
    </rPh>
    <rPh sb="2" eb="4">
      <t>バショ</t>
    </rPh>
    <phoneticPr fontId="1"/>
  </si>
  <si>
    <t>自宅（浴室）</t>
    <rPh sb="0" eb="2">
      <t>ジタク</t>
    </rPh>
    <rPh sb="3" eb="5">
      <t>ヨクシツ</t>
    </rPh>
    <phoneticPr fontId="1"/>
  </si>
  <si>
    <t>訪問入浴</t>
    <rPh sb="0" eb="2">
      <t>ホウモン</t>
    </rPh>
    <rPh sb="2" eb="4">
      <t>ニュウヨク</t>
    </rPh>
    <phoneticPr fontId="1"/>
  </si>
  <si>
    <t>通所系サービス</t>
    <rPh sb="0" eb="2">
      <t>ツウショ</t>
    </rPh>
    <rPh sb="2" eb="3">
      <t>ケイ</t>
    </rPh>
    <phoneticPr fontId="1"/>
  </si>
  <si>
    <t>入浴方法</t>
    <rPh sb="0" eb="2">
      <t>ニュウヨク</t>
    </rPh>
    <rPh sb="2" eb="4">
      <t>ホウホウ</t>
    </rPh>
    <phoneticPr fontId="1"/>
  </si>
  <si>
    <t>一般浴</t>
    <rPh sb="0" eb="2">
      <t>イッパン</t>
    </rPh>
    <rPh sb="2" eb="3">
      <t>ヨク</t>
    </rPh>
    <phoneticPr fontId="1"/>
  </si>
  <si>
    <t>機械浴</t>
    <rPh sb="0" eb="2">
      <t>キカイ</t>
    </rPh>
    <rPh sb="2" eb="3">
      <t>ヨク</t>
    </rPh>
    <phoneticPr fontId="1"/>
  </si>
  <si>
    <t>排泄</t>
    <rPh sb="0" eb="2">
      <t>ハイセツ</t>
    </rPh>
    <phoneticPr fontId="1"/>
  </si>
  <si>
    <t>排泄方法</t>
    <rPh sb="0" eb="2">
      <t>ハイセツ</t>
    </rPh>
    <rPh sb="2" eb="4">
      <t>ホウホウ</t>
    </rPh>
    <phoneticPr fontId="1"/>
  </si>
  <si>
    <t>オムツ　（</t>
    <phoneticPr fontId="1" type="Hiragana" alignment="center"/>
  </si>
  <si>
    <t>パット　</t>
    <phoneticPr fontId="1" type="Hiragana" alignment="center"/>
  </si>
  <si>
    <t>紙オムツ</t>
    <phoneticPr fontId="1" type="Hiragana" alignment="center"/>
  </si>
  <si>
    <t>　</t>
    <phoneticPr fontId="1" type="Hiragana" alignment="center"/>
  </si>
  <si>
    <t>フラット）</t>
    <phoneticPr fontId="1" type="Hiragana" alignment="center"/>
  </si>
  <si>
    <t>尿器</t>
    <rPh sb="0" eb="2">
      <t>ニョウキ</t>
    </rPh>
    <phoneticPr fontId="1"/>
  </si>
  <si>
    <t>オムツ（パット）</t>
  </si>
  <si>
    <t>オムツ（紙オムツ）</t>
    <rPh sb="4" eb="5">
      <t>カミ</t>
    </rPh>
    <phoneticPr fontId="1"/>
  </si>
  <si>
    <t>オムツ（フラット）</t>
  </si>
  <si>
    <t>失禁</t>
    <rPh sb="0" eb="2">
      <t>シッキン</t>
    </rPh>
    <phoneticPr fontId="1"/>
  </si>
  <si>
    <t>尿失禁</t>
    <rPh sb="0" eb="1">
      <t>ニョウ</t>
    </rPh>
    <rPh sb="1" eb="3">
      <t>シッキン</t>
    </rPh>
    <phoneticPr fontId="1"/>
  </si>
  <si>
    <t>便失禁</t>
    <rPh sb="0" eb="1">
      <t>ベン</t>
    </rPh>
    <rPh sb="1" eb="3">
      <t>シッキン</t>
    </rPh>
    <phoneticPr fontId="1"/>
  </si>
  <si>
    <t>療養上の問題</t>
    <rPh sb="0" eb="2">
      <t>リョウヨウ</t>
    </rPh>
    <rPh sb="2" eb="3">
      <t>ジョウ</t>
    </rPh>
    <rPh sb="4" eb="6">
      <t>モンダイ</t>
    </rPh>
    <phoneticPr fontId="1"/>
  </si>
  <si>
    <t>幻視・幻聴</t>
    <phoneticPr fontId="1"/>
  </si>
  <si>
    <t>興奮</t>
    <phoneticPr fontId="1"/>
  </si>
  <si>
    <t>不穏</t>
    <phoneticPr fontId="1"/>
  </si>
  <si>
    <t>妄想</t>
    <phoneticPr fontId="1"/>
  </si>
  <si>
    <t>暴力</t>
    <phoneticPr fontId="1"/>
  </si>
  <si>
    <t>介護への抵抗</t>
    <phoneticPr fontId="1"/>
  </si>
  <si>
    <t>昼夜逆転</t>
    <phoneticPr fontId="1"/>
  </si>
  <si>
    <t>不眠</t>
    <phoneticPr fontId="1"/>
  </si>
  <si>
    <t>徘徊</t>
    <phoneticPr fontId="1"/>
  </si>
  <si>
    <t>不潔行為</t>
    <phoneticPr fontId="1"/>
  </si>
  <si>
    <t>意思疎通困難</t>
    <phoneticPr fontId="1"/>
  </si>
  <si>
    <t>その他</t>
    <phoneticPr fontId="1"/>
  </si>
  <si>
    <t>気管切開</t>
    <phoneticPr fontId="1"/>
  </si>
  <si>
    <t>喀痰吸引</t>
    <phoneticPr fontId="1"/>
  </si>
  <si>
    <t>吸入</t>
    <phoneticPr fontId="1"/>
  </si>
  <si>
    <t>在宅酸素療養</t>
    <phoneticPr fontId="1"/>
  </si>
  <si>
    <t>人工呼吸器</t>
    <phoneticPr fontId="1"/>
  </si>
  <si>
    <t>中心静脈栄養</t>
    <phoneticPr fontId="1"/>
  </si>
  <si>
    <t>経鼻胃管</t>
    <phoneticPr fontId="1"/>
  </si>
  <si>
    <t>胃ろう</t>
    <phoneticPr fontId="1"/>
  </si>
  <si>
    <t>腸ろう</t>
    <phoneticPr fontId="1"/>
  </si>
  <si>
    <t>ストマ</t>
    <phoneticPr fontId="1"/>
  </si>
  <si>
    <t>自己導尿</t>
    <phoneticPr fontId="1"/>
  </si>
  <si>
    <t>バルーンカテーテル</t>
    <phoneticPr fontId="1"/>
  </si>
  <si>
    <t>血液透析</t>
    <phoneticPr fontId="1"/>
  </si>
  <si>
    <t>腹膜透析</t>
    <phoneticPr fontId="1"/>
  </si>
  <si>
    <t>インスリン自己注射</t>
    <phoneticPr fontId="1"/>
  </si>
  <si>
    <t>疼痛管理</t>
    <phoneticPr fontId="1"/>
  </si>
  <si>
    <t>創処置</t>
    <phoneticPr fontId="1"/>
  </si>
  <si>
    <t>褥瘡</t>
    <phoneticPr fontId="1"/>
  </si>
  <si>
    <t>その他</t>
    <phoneticPr fontId="1"/>
  </si>
  <si>
    <t>既往歴（入院歴・通院歴）　</t>
    <rPh sb="0" eb="2">
      <t>キオウ</t>
    </rPh>
    <rPh sb="2" eb="3">
      <t>レキ</t>
    </rPh>
    <rPh sb="4" eb="6">
      <t>ニュウイン</t>
    </rPh>
    <rPh sb="6" eb="7">
      <t>レキ</t>
    </rPh>
    <rPh sb="8" eb="10">
      <t>ツウイン</t>
    </rPh>
    <rPh sb="10" eb="11">
      <t>レキ</t>
    </rPh>
    <phoneticPr fontId="1"/>
  </si>
  <si>
    <t>連絡事項・その他　</t>
    <rPh sb="0" eb="2">
      <t>レンラク</t>
    </rPh>
    <rPh sb="2" eb="4">
      <t>ジコウ</t>
    </rPh>
    <rPh sb="7" eb="8">
      <t>タ</t>
    </rPh>
    <phoneticPr fontId="1"/>
  </si>
  <si>
    <t>部署名</t>
    <rPh sb="0" eb="2">
      <t>ブショ</t>
    </rPh>
    <rPh sb="2" eb="3">
      <t>メイ</t>
    </rPh>
    <phoneticPr fontId="1"/>
  </si>
  <si>
    <t>(</t>
    <phoneticPr fontId="1"/>
  </si>
  <si>
    <t>)</t>
    <phoneticPr fontId="1"/>
  </si>
  <si>
    <t>情報提供方法</t>
    <rPh sb="0" eb="2">
      <t>ジョウホウ</t>
    </rPh>
    <rPh sb="2" eb="4">
      <t>テイキョウ</t>
    </rPh>
    <rPh sb="4" eb="6">
      <t>ホウホウ</t>
    </rPh>
    <phoneticPr fontId="1"/>
  </si>
  <si>
    <t>面談</t>
    <rPh sb="0" eb="2">
      <t>メンダン</t>
    </rPh>
    <phoneticPr fontId="1"/>
  </si>
  <si>
    <t>ＦＡＸ、郵送等</t>
    <rPh sb="4" eb="6">
      <t>ユウソウ</t>
    </rPh>
    <rPh sb="6" eb="7">
      <t>トウ</t>
    </rPh>
    <phoneticPr fontId="1"/>
  </si>
  <si>
    <t>項目</t>
    <rPh sb="0" eb="2">
      <t>コウモク</t>
    </rPh>
    <phoneticPr fontId="1"/>
  </si>
  <si>
    <t>入力欄</t>
    <rPh sb="0" eb="2">
      <t>ニュウリョク</t>
    </rPh>
    <rPh sb="2" eb="3">
      <t>ラン</t>
    </rPh>
    <phoneticPr fontId="1"/>
  </si>
  <si>
    <t>←Ｍ：明治　Ｔ：大正　Ｓ：昭和を選択し、日にちを入力してください</t>
    <rPh sb="3" eb="5">
      <t>メイジ</t>
    </rPh>
    <rPh sb="8" eb="10">
      <t>タイショウ</t>
    </rPh>
    <rPh sb="13" eb="15">
      <t>ショウワ</t>
    </rPh>
    <rPh sb="16" eb="18">
      <t>センタク</t>
    </rPh>
    <rPh sb="20" eb="21">
      <t>ヒ</t>
    </rPh>
    <rPh sb="24" eb="26">
      <t>ニュウリョク</t>
    </rPh>
    <phoneticPr fontId="1"/>
  </si>
  <si>
    <t>１人目</t>
    <rPh sb="1" eb="2">
      <t>ニン</t>
    </rPh>
    <rPh sb="2" eb="3">
      <t>メ</t>
    </rPh>
    <phoneticPr fontId="1"/>
  </si>
  <si>
    <t>２人目</t>
    <rPh sb="1" eb="2">
      <t>ニン</t>
    </rPh>
    <rPh sb="2" eb="3">
      <t>メ</t>
    </rPh>
    <phoneticPr fontId="1"/>
  </si>
  <si>
    <t>３人目</t>
    <rPh sb="1" eb="2">
      <t>ニン</t>
    </rPh>
    <rPh sb="2" eb="3">
      <t>メ</t>
    </rPh>
    <phoneticPr fontId="1"/>
  </si>
  <si>
    <t>○</t>
    <phoneticPr fontId="1"/>
  </si>
  <si>
    <t>←キーパーソンになる方に○を選択してください</t>
    <rPh sb="10" eb="11">
      <t>カタ</t>
    </rPh>
    <rPh sb="14" eb="16">
      <t>センタク</t>
    </rPh>
    <phoneticPr fontId="1"/>
  </si>
  <si>
    <t>　　 ※該当する項目を確認し、入力欄の○を選択してください</t>
    <rPh sb="4" eb="6">
      <t>ガイトウ</t>
    </rPh>
    <rPh sb="8" eb="10">
      <t>コウモク</t>
    </rPh>
    <rPh sb="11" eb="13">
      <t>カクニン</t>
    </rPh>
    <rPh sb="15" eb="17">
      <t>ニュウリョク</t>
    </rPh>
    <rPh sb="17" eb="18">
      <t>ラン</t>
    </rPh>
    <rPh sb="21" eb="23">
      <t>センタク</t>
    </rPh>
    <phoneticPr fontId="1"/>
  </si>
  <si>
    <t>１　情報提供する医療機関名等を入力してください</t>
    <rPh sb="2" eb="4">
      <t>ジョウホウ</t>
    </rPh>
    <rPh sb="4" eb="6">
      <t>テイキョウ</t>
    </rPh>
    <rPh sb="8" eb="10">
      <t>イリョウ</t>
    </rPh>
    <rPh sb="10" eb="12">
      <t>キカン</t>
    </rPh>
    <rPh sb="12" eb="13">
      <t>メイ</t>
    </rPh>
    <rPh sb="13" eb="14">
      <t>トウ</t>
    </rPh>
    <rPh sb="15" eb="17">
      <t>ニュウリョク</t>
    </rPh>
    <phoneticPr fontId="1"/>
  </si>
  <si>
    <t>２　居宅介護支援事業所等の情報を入力してください</t>
    <rPh sb="2" eb="4">
      <t>キョタク</t>
    </rPh>
    <rPh sb="4" eb="6">
      <t>カイゴ</t>
    </rPh>
    <rPh sb="6" eb="8">
      <t>シエン</t>
    </rPh>
    <rPh sb="8" eb="11">
      <t>ジギョウショ</t>
    </rPh>
    <rPh sb="11" eb="12">
      <t>トウ</t>
    </rPh>
    <rPh sb="13" eb="15">
      <t>ジョウホウ</t>
    </rPh>
    <rPh sb="16" eb="18">
      <t>ニュウリョク</t>
    </rPh>
    <phoneticPr fontId="1"/>
  </si>
  <si>
    <t>３　利用者様の情報を入力してください</t>
    <rPh sb="2" eb="5">
      <t>リヨウシャ</t>
    </rPh>
    <rPh sb="5" eb="6">
      <t>サマ</t>
    </rPh>
    <rPh sb="7" eb="9">
      <t>ジョウホウ</t>
    </rPh>
    <rPh sb="10" eb="12">
      <t>ニュウリョク</t>
    </rPh>
    <phoneticPr fontId="1"/>
  </si>
  <si>
    <t>４　緊急時連絡先を入力してください</t>
    <rPh sb="2" eb="5">
      <t>キンキュウジ</t>
    </rPh>
    <rPh sb="5" eb="8">
      <t>レンラクサキ</t>
    </rPh>
    <rPh sb="9" eb="11">
      <t>ニュウリョク</t>
    </rPh>
    <phoneticPr fontId="1"/>
  </si>
  <si>
    <t>５　家族関係の情報を入力してください</t>
    <rPh sb="2" eb="4">
      <t>カゾク</t>
    </rPh>
    <rPh sb="4" eb="6">
      <t>カンケイ</t>
    </rPh>
    <rPh sb="7" eb="9">
      <t>ジョウホウ</t>
    </rPh>
    <rPh sb="10" eb="12">
      <t>ニュウリョク</t>
    </rPh>
    <phoneticPr fontId="1"/>
  </si>
  <si>
    <t>６　住環境の入力をしてください</t>
    <rPh sb="2" eb="5">
      <t>ジュウカンキョウ</t>
    </rPh>
    <rPh sb="6" eb="8">
      <t>ニュウリョク</t>
    </rPh>
    <phoneticPr fontId="1"/>
  </si>
  <si>
    <t>７　在宅主治医を入力してください</t>
    <rPh sb="2" eb="4">
      <t>ザイタク</t>
    </rPh>
    <rPh sb="4" eb="7">
      <t>シュジイ</t>
    </rPh>
    <rPh sb="8" eb="10">
      <t>ニュウリョク</t>
    </rPh>
    <phoneticPr fontId="1"/>
  </si>
  <si>
    <t>８　要介護度を入力してください</t>
    <rPh sb="2" eb="5">
      <t>ヨウカイゴ</t>
    </rPh>
    <rPh sb="5" eb="6">
      <t>ド</t>
    </rPh>
    <rPh sb="7" eb="9">
      <t>ニュウリョク</t>
    </rPh>
    <phoneticPr fontId="1"/>
  </si>
  <si>
    <t>９　経済状況（金銭管理の状況を入力してください）</t>
    <rPh sb="2" eb="4">
      <t>ケイザイ</t>
    </rPh>
    <rPh sb="4" eb="6">
      <t>ジョウキョウ</t>
    </rPh>
    <rPh sb="7" eb="9">
      <t>キンセン</t>
    </rPh>
    <rPh sb="9" eb="11">
      <t>カンリ</t>
    </rPh>
    <rPh sb="12" eb="14">
      <t>ジョウキョウ</t>
    </rPh>
    <rPh sb="15" eb="17">
      <t>ニュウリョク</t>
    </rPh>
    <phoneticPr fontId="1"/>
  </si>
  <si>
    <t>10　サービス利用状況を入力してください</t>
    <rPh sb="7" eb="9">
      <t>リヨウ</t>
    </rPh>
    <rPh sb="9" eb="11">
      <t>ジョウキョウ</t>
    </rPh>
    <rPh sb="12" eb="14">
      <t>ニュウリョク</t>
    </rPh>
    <phoneticPr fontId="1"/>
  </si>
  <si>
    <t>サービス名</t>
    <phoneticPr fontId="1"/>
  </si>
  <si>
    <t>11　ＡＤＬを入力してください</t>
    <rPh sb="7" eb="9">
      <t>ニュウリョク</t>
    </rPh>
    <phoneticPr fontId="1"/>
  </si>
  <si>
    <t>必要事項</t>
    <rPh sb="0" eb="2">
      <t>ヒツヨウ</t>
    </rPh>
    <rPh sb="2" eb="4">
      <t>ジコウ</t>
    </rPh>
    <phoneticPr fontId="1"/>
  </si>
  <si>
    <t>本人管理でない場合誰が管理しているかなど必要事項を入力↓</t>
    <rPh sb="0" eb="2">
      <t>ホンニン</t>
    </rPh>
    <rPh sb="2" eb="4">
      <t>カンリ</t>
    </rPh>
    <rPh sb="7" eb="9">
      <t>バアイ</t>
    </rPh>
    <rPh sb="9" eb="10">
      <t>ダレ</t>
    </rPh>
    <rPh sb="11" eb="13">
      <t>カンリ</t>
    </rPh>
    <rPh sb="20" eb="22">
      <t>ヒツヨウ</t>
    </rPh>
    <rPh sb="22" eb="24">
      <t>ジコウ</t>
    </rPh>
    <rPh sb="25" eb="27">
      <t>ニュウリョク</t>
    </rPh>
    <phoneticPr fontId="1"/>
  </si>
  <si>
    <t>＊アレルギー　＊日中の状態（日中独居など）　</t>
    <phoneticPr fontId="1"/>
  </si>
  <si>
    <t>＊書き切れない場合は、別紙もしくはカンファレンス等での伝達も可能。</t>
    <phoneticPr fontId="1"/>
  </si>
  <si>
    <t>食種を選択
してください
⇒</t>
    <rPh sb="0" eb="1">
      <t>ショク</t>
    </rPh>
    <rPh sb="1" eb="2">
      <t>シュ</t>
    </rPh>
    <rPh sb="3" eb="5">
      <t>センタク</t>
    </rPh>
    <phoneticPr fontId="1"/>
  </si>
  <si>
    <t>危険行為</t>
    <phoneticPr fontId="1"/>
  </si>
  <si>
    <t>入院時情報提供　入力シート</t>
    <rPh sb="0" eb="2">
      <t>ニュウイン</t>
    </rPh>
    <rPh sb="2" eb="3">
      <t>ジ</t>
    </rPh>
    <rPh sb="3" eb="5">
      <t>ジョウホウ</t>
    </rPh>
    <rPh sb="5" eb="7">
      <t>テイキョウ</t>
    </rPh>
    <rPh sb="8" eb="10">
      <t>ニュウリョク</t>
    </rPh>
    <phoneticPr fontId="1"/>
  </si>
  <si>
    <t>このファイルは、
様式１－１入院時情報提供シート
様式１－２　情報提供連絡票を作成するファイルです</t>
    <rPh sb="9" eb="11">
      <t>ヨウシキ</t>
    </rPh>
    <rPh sb="14" eb="16">
      <t>ニュウイン</t>
    </rPh>
    <rPh sb="16" eb="17">
      <t>ジ</t>
    </rPh>
    <rPh sb="17" eb="19">
      <t>ジョウホウ</t>
    </rPh>
    <rPh sb="19" eb="21">
      <t>テイキョウ</t>
    </rPh>
    <rPh sb="25" eb="27">
      <t>ヨウシキ</t>
    </rPh>
    <rPh sb="31" eb="33">
      <t>ジョウホウ</t>
    </rPh>
    <rPh sb="33" eb="35">
      <t>テイキョウ</t>
    </rPh>
    <rPh sb="35" eb="37">
      <t>レンラク</t>
    </rPh>
    <rPh sb="37" eb="38">
      <t>ヒョウ</t>
    </rPh>
    <rPh sb="39" eb="41">
      <t>サクセイ</t>
    </rPh>
    <phoneticPr fontId="1"/>
  </si>
  <si>
    <t>このシートに
必要事項を
入力してください</t>
    <rPh sb="7" eb="9">
      <t>ヒツヨウ</t>
    </rPh>
    <rPh sb="9" eb="11">
      <t>ジコウ</t>
    </rPh>
    <rPh sb="13" eb="15">
      <t>ニュウリョク</t>
    </rPh>
    <phoneticPr fontId="1"/>
  </si>
  <si>
    <t>入院時情報
提供シート</t>
    <rPh sb="0" eb="2">
      <t>ニュウイン</t>
    </rPh>
    <rPh sb="2" eb="3">
      <t>ジ</t>
    </rPh>
    <rPh sb="3" eb="5">
      <t>ジョウホウ</t>
    </rPh>
    <rPh sb="6" eb="8">
      <t>テイキョウ</t>
    </rPh>
    <phoneticPr fontId="1"/>
  </si>
  <si>
    <t>情報提供
連絡票</t>
    <rPh sb="0" eb="2">
      <t>ジョウホウ</t>
    </rPh>
    <rPh sb="2" eb="4">
      <t>テイキョウ</t>
    </rPh>
    <rPh sb="5" eb="7">
      <t>レンラク</t>
    </rPh>
    <rPh sb="7" eb="8">
      <t>ヒョウ</t>
    </rPh>
    <phoneticPr fontId="1"/>
  </si>
  <si>
    <t>Ⅱｂ</t>
    <phoneticPr fontId="1"/>
  </si>
  <si>
    <t>Ⅱａ</t>
  </si>
  <si>
    <t>Ⅱb</t>
  </si>
  <si>
    <t>Ⅲa</t>
  </si>
  <si>
    <t xml:space="preserve">Ⅲb </t>
  </si>
  <si>
    <t>Ⅳ</t>
  </si>
  <si>
    <t>Ｍ</t>
  </si>
  <si>
    <t>入院時情報提供シートを選択すると、１の入力シートで入力した内容が転記されますので、内容を確認し印刷してください</t>
    <rPh sb="0" eb="2">
      <t>ニュウイン</t>
    </rPh>
    <rPh sb="2" eb="3">
      <t>ジ</t>
    </rPh>
    <rPh sb="3" eb="5">
      <t>ジョウホウ</t>
    </rPh>
    <rPh sb="5" eb="7">
      <t>テイキョウ</t>
    </rPh>
    <rPh sb="11" eb="13">
      <t>センタク</t>
    </rPh>
    <rPh sb="19" eb="21">
      <t>ニュウリョク</t>
    </rPh>
    <rPh sb="25" eb="27">
      <t>ニュウリョク</t>
    </rPh>
    <rPh sb="29" eb="31">
      <t>ナイヨウ</t>
    </rPh>
    <rPh sb="32" eb="34">
      <t>テンキ</t>
    </rPh>
    <rPh sb="41" eb="43">
      <t>ナイヨウ</t>
    </rPh>
    <rPh sb="44" eb="46">
      <t>カクニン</t>
    </rPh>
    <rPh sb="47" eb="49">
      <t>インサツ</t>
    </rPh>
    <phoneticPr fontId="1"/>
  </si>
  <si>
    <t>情報提供連絡票のシートを選択すると、１の入力シートで入力した内容が転記されますので、内容を確認し印刷してください</t>
    <rPh sb="0" eb="2">
      <t>ジョウホウ</t>
    </rPh>
    <rPh sb="2" eb="4">
      <t>テイキョウ</t>
    </rPh>
    <rPh sb="4" eb="6">
      <t>レンラク</t>
    </rPh>
    <rPh sb="6" eb="7">
      <t>ヒョウ</t>
    </rPh>
    <rPh sb="12" eb="14">
      <t>センタク</t>
    </rPh>
    <rPh sb="20" eb="22">
      <t>ニュウリョク</t>
    </rPh>
    <rPh sb="26" eb="28">
      <t>ニュウリョク</t>
    </rPh>
    <rPh sb="30" eb="32">
      <t>ナイヨウ</t>
    </rPh>
    <rPh sb="33" eb="35">
      <t>テンキ</t>
    </rPh>
    <rPh sb="42" eb="44">
      <t>ナイヨウ</t>
    </rPh>
    <rPh sb="45" eb="47">
      <t>カクニン</t>
    </rPh>
    <rPh sb="48" eb="50">
      <t>インサツ</t>
    </rPh>
    <phoneticPr fontId="1"/>
  </si>
  <si>
    <t>←情報提供方法を選択してください</t>
    <rPh sb="1" eb="3">
      <t>ジョウホウ</t>
    </rPh>
    <rPh sb="3" eb="5">
      <t>テイキョウ</t>
    </rPh>
    <rPh sb="5" eb="7">
      <t>ホウホウ</t>
    </rPh>
    <rPh sb="8" eb="10">
      <t>センタク</t>
    </rPh>
    <phoneticPr fontId="1"/>
  </si>
  <si>
    <t>←性別を選択してください</t>
    <rPh sb="1" eb="3">
      <t>セイベツ</t>
    </rPh>
    <rPh sb="4" eb="6">
      <t>センタク</t>
    </rPh>
    <phoneticPr fontId="1"/>
  </si>
  <si>
    <t>←集合住宅の場合、階数を入力</t>
    <rPh sb="1" eb="3">
      <t>シュウゴウ</t>
    </rPh>
    <rPh sb="3" eb="5">
      <t>ジュウタク</t>
    </rPh>
    <rPh sb="6" eb="8">
      <t>バアイ</t>
    </rPh>
    <rPh sb="9" eb="11">
      <t>カイスウ</t>
    </rPh>
    <rPh sb="12" eb="14">
      <t>ニュウリョク</t>
    </rPh>
    <phoneticPr fontId="1"/>
  </si>
  <si>
    <t>階建て</t>
    <phoneticPr fontId="1" type="Hiragana" alignment="center"/>
  </si>
  <si>
    <t>　４　</t>
    <phoneticPr fontId="1"/>
  </si>
  <si>
    <t>←この色の部分が入力や選択欄になります。</t>
    <rPh sb="8" eb="10">
      <t>ニュウリョク</t>
    </rPh>
    <rPh sb="11" eb="13">
      <t>センタク</t>
    </rPh>
    <rPh sb="13" eb="14">
      <t>ラン</t>
    </rPh>
    <phoneticPr fontId="1"/>
  </si>
  <si>
    <t>家族構成図は、手書きでの作成となります。このシートを入力し、印刷した後に手書きしてください。</t>
    <rPh sb="0" eb="2">
      <t>カゾク</t>
    </rPh>
    <rPh sb="2" eb="4">
      <t>コウセイ</t>
    </rPh>
    <rPh sb="4" eb="5">
      <t>ズ</t>
    </rPh>
    <rPh sb="7" eb="9">
      <t>テガ</t>
    </rPh>
    <rPh sb="12" eb="14">
      <t>サクセイ</t>
    </rPh>
    <rPh sb="26" eb="28">
      <t>ニュウリョク</t>
    </rPh>
    <rPh sb="30" eb="32">
      <t>インサツ</t>
    </rPh>
    <rPh sb="34" eb="35">
      <t>アト</t>
    </rPh>
    <rPh sb="36" eb="38">
      <t>テガ</t>
    </rPh>
    <phoneticPr fontId="1"/>
  </si>
  <si>
    <t>シートの「このシートに必要事項を入力してください」を選択し、必要情報を入力してください。
家族構成図については、手書きになります。</t>
    <rPh sb="11" eb="13">
      <t>ヒツヨウ</t>
    </rPh>
    <rPh sb="13" eb="15">
      <t>ジコウ</t>
    </rPh>
    <rPh sb="16" eb="18">
      <t>ニュウリョク</t>
    </rPh>
    <rPh sb="26" eb="28">
      <t>センタク</t>
    </rPh>
    <rPh sb="30" eb="32">
      <t>ヒツヨウ</t>
    </rPh>
    <rPh sb="32" eb="34">
      <t>ジョウホウ</t>
    </rPh>
    <rPh sb="35" eb="37">
      <t>ニュウリョク</t>
    </rPh>
    <rPh sb="45" eb="47">
      <t>カゾク</t>
    </rPh>
    <rPh sb="47" eb="49">
      <t>コウセイ</t>
    </rPh>
    <rPh sb="49" eb="50">
      <t>ズ</t>
    </rPh>
    <rPh sb="56" eb="58">
      <t>テガ</t>
    </rPh>
    <phoneticPr fontId="1"/>
  </si>
  <si>
    <t>※入院時情報連携加算Ⅰ（入院後３日以内）・・・２００単位　入院時情報連携加算Ⅱ（入院後７日以内）・・・１００単位</t>
    <rPh sb="1" eb="3">
      <t>ニュウイン</t>
    </rPh>
    <rPh sb="3" eb="4">
      <t>ジ</t>
    </rPh>
    <rPh sb="4" eb="6">
      <t>ジョウホウ</t>
    </rPh>
    <rPh sb="6" eb="8">
      <t>レンケイ</t>
    </rPh>
    <rPh sb="8" eb="10">
      <t>カサン</t>
    </rPh>
    <rPh sb="12" eb="14">
      <t>ニュウイン</t>
    </rPh>
    <rPh sb="14" eb="15">
      <t>ゴ</t>
    </rPh>
    <rPh sb="16" eb="17">
      <t>ヒ</t>
    </rPh>
    <rPh sb="17" eb="19">
      <t>イナイ</t>
    </rPh>
    <rPh sb="26" eb="28">
      <t>タンイ</t>
    </rPh>
    <rPh sb="29" eb="31">
      <t>ニュウイン</t>
    </rPh>
    <rPh sb="31" eb="32">
      <t>ジ</t>
    </rPh>
    <rPh sb="32" eb="34">
      <t>ジョウホウ</t>
    </rPh>
    <rPh sb="34" eb="36">
      <t>レンケイ</t>
    </rPh>
    <rPh sb="36" eb="38">
      <t>カサン</t>
    </rPh>
    <rPh sb="40" eb="42">
      <t>ニュウイン</t>
    </rPh>
    <rPh sb="42" eb="43">
      <t>ゴ</t>
    </rPh>
    <rPh sb="44" eb="45">
      <t>ヒ</t>
    </rPh>
    <rPh sb="45" eb="47">
      <t>イナイ</t>
    </rPh>
    <rPh sb="54" eb="56">
      <t>タンイ</t>
    </rPh>
    <phoneticPr fontId="1"/>
  </si>
  <si>
    <t>記入日</t>
    <rPh sb="0" eb="2">
      <t>キニュウ</t>
    </rPh>
    <rPh sb="2" eb="3">
      <t>ビ</t>
    </rPh>
    <phoneticPr fontId="1"/>
  </si>
  <si>
    <t>入院日</t>
    <rPh sb="0" eb="2">
      <t>ニュウイン</t>
    </rPh>
    <rPh sb="2" eb="3">
      <t>ビ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</si>
  <si>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</si>
  <si>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</si>
  <si>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</si>
  <si>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回／週</t>
    <rPh sb="0" eb="1">
      <t>カイ</t>
    </rPh>
    <rPh sb="2" eb="3">
      <t>シュウ</t>
    </rPh>
    <phoneticPr fontId="1"/>
  </si>
  <si>
    <t>日／月</t>
    <rPh sb="0" eb="1">
      <t>ニチ</t>
    </rPh>
    <rPh sb="2" eb="3">
      <t>ツキ</t>
    </rPh>
    <phoneticPr fontId="1"/>
  </si>
  <si>
    <t>この情報を提供することについて、ご本人またはご家族から同意をいただいています
退院日が決まりましたらお早めにご連絡ください</t>
    <phoneticPr fontId="1" type="Hiragana" alignment="center"/>
  </si>
  <si>
    <t>※サービス名がない場合は、直接入力してください</t>
    <rPh sb="9" eb="11">
      <t>バアイ</t>
    </rPh>
    <rPh sb="13" eb="15">
      <t>チョクセツ</t>
    </rPh>
    <rPh sb="15" eb="17">
      <t>ニュウリョク</t>
    </rPh>
    <phoneticPr fontId="1"/>
  </si>
  <si>
    <t>３割</t>
    <rPh sb="1" eb="2">
      <t>わり</t>
    </rPh>
    <phoneticPr fontId="1" type="Hiragana" alignment="center"/>
  </si>
  <si>
    <t>３割</t>
    <rPh sb="1" eb="2">
      <t>ワリ</t>
    </rPh>
    <phoneticPr fontId="1"/>
  </si>
  <si>
    <t>無</t>
    <rPh sb="0" eb="1">
      <t>ナシ</t>
    </rPh>
    <phoneticPr fontId="1"/>
  </si>
  <si>
    <t>福祉用具貸与の状況</t>
    <rPh sb="0" eb="2">
      <t>フクシ</t>
    </rPh>
    <rPh sb="2" eb="4">
      <t>ヨウグ</t>
    </rPh>
    <rPh sb="4" eb="6">
      <t>タイヨ</t>
    </rPh>
    <rPh sb="7" eb="9">
      <t>ジョウキョウ</t>
    </rPh>
    <phoneticPr fontId="1"/>
  </si>
  <si>
    <t>住宅改修の状況</t>
    <rPh sb="0" eb="2">
      <t>ジュウタク</t>
    </rPh>
    <rPh sb="2" eb="4">
      <t>カイシュウ</t>
    </rPh>
    <rPh sb="5" eb="7">
      <t>ジョウキョウ</t>
    </rPh>
    <phoneticPr fontId="1"/>
  </si>
  <si>
    <t>主・・主介護者　　　　　　　　　　　　　　　　　　　　　　　　　　　　　　　　　　　　☆・・キーパーソン　　　　　　　　　　　　　　　　　　　　　　　　　　　　　　　　　　　　○・・女性　　　　　　　　　　　　　　　　　　　　　　　　　　　　　　　　　　　　　　　　□・・男性</t>
    <phoneticPr fontId="1"/>
  </si>
  <si>
    <t>令和</t>
    <rPh sb="0" eb="2">
      <t>レイワ</t>
    </rPh>
    <phoneticPr fontId="1"/>
  </si>
  <si>
    <t>R1.5.15　改正</t>
    <rPh sb="8" eb="10">
      <t>かいせい</t>
    </rPh>
    <phoneticPr fontId="1" type="Hiragana" alignment="center"/>
  </si>
  <si>
    <t>R1.5.15改正</t>
    <rPh sb="7" eb="9">
      <t>カイセイ</t>
    </rPh>
    <phoneticPr fontId="1"/>
  </si>
  <si>
    <t>平成</t>
    <rPh sb="0" eb="2">
      <t>ヘイセイ</t>
    </rPh>
    <phoneticPr fontId="1"/>
  </si>
  <si>
    <t>←入力してください</t>
    <rPh sb="1" eb="3">
      <t>ニュウリョク</t>
    </rPh>
    <phoneticPr fontId="1"/>
  </si>
  <si>
    <t>　　　　年　　　  月　　　  日</t>
    <rPh sb="4" eb="5">
      <t>ネン</t>
    </rPh>
    <rPh sb="10" eb="11">
      <t>ガツ</t>
    </rPh>
    <rPh sb="16" eb="17">
      <t>ニチ</t>
    </rPh>
    <phoneticPr fontId="1"/>
  </si>
  <si>
    <t>※元号を選択してください※</t>
    <rPh sb="1" eb="3">
      <t>ゲンゴウ</t>
    </rPh>
    <rPh sb="4" eb="6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</si>
</sst>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4"/>
      <name val="HGPｺﾞｼｯｸM"/>
      <family val="3"/>
      <charset val="128"/>
    </font>
    <font>
      <u val="double"/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2"/>
      <name val="HGSｺﾞｼｯｸM"/>
      <family val="3"/>
      <charset val="128"/>
    </font>
    <font>
      <b/>
      <sz val="14"/>
      <name val="HGSｺﾞｼｯｸM"/>
      <family val="3"/>
      <charset val="128"/>
    </font>
    <font>
      <sz val="22"/>
      <name val="HGP創英角ｺﾞｼｯｸUB"/>
      <family val="3"/>
      <charset val="128"/>
    </font>
    <font>
      <b/>
      <sz val="12"/>
      <color rgb="FFFF0000"/>
      <name val="HGPｺﾞｼｯｸM"/>
      <family val="3"/>
      <charset val="128"/>
    </font>
    <font>
      <b/>
      <sz val="12"/>
      <color theme="3"/>
      <name val="HGPｺﾞｼｯｸM"/>
      <family val="3"/>
      <charset val="128"/>
    </font>
    <font>
      <b/>
      <sz val="12"/>
      <color rgb="FFFF0000"/>
      <name val="HGS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16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2"/>
      <color theme="1"/>
      <name val="HGSｺﾞｼｯｸM"/>
      <family val="3"/>
      <charset val="128"/>
    </font>
    <font>
      <b/>
      <sz val="12"/>
      <color theme="0"/>
      <name val="HGSｺﾞｼｯｸM"/>
      <family val="3"/>
      <charset val="128"/>
    </font>
    <font>
      <b/>
      <sz val="22"/>
      <color rgb="FFFF0000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b/>
      <sz val="12"/>
      <color theme="3" tint="-0.249977111117893"/>
      <name val="HGPｺﾞｼｯｸM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42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>
      <alignment vertical="center"/>
    </xf>
    <xf numFmtId="14" fontId="2" fillId="0" borderId="0" xfId="0" applyNumberFormat="1" applyFo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>
      <alignment vertical="center"/>
    </xf>
    <xf numFmtId="0" fontId="13" fillId="0" borderId="0" xfId="0" applyFont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2" xfId="0" applyFont="1" applyBorder="1">
      <alignment vertical="center"/>
    </xf>
    <xf numFmtId="0" fontId="14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4" fillId="8" borderId="11" xfId="0" applyFont="1" applyFill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14" fillId="4" borderId="1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 shrinkToFit="1"/>
    </xf>
    <xf numFmtId="0" fontId="2" fillId="10" borderId="10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2" fillId="9" borderId="11" xfId="0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0" fontId="2" fillId="9" borderId="13" xfId="0" applyFont="1" applyFill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2" fillId="10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2" fillId="9" borderId="11" xfId="0" applyFont="1" applyFill="1" applyBorder="1" applyProtection="1">
      <alignment vertical="center"/>
      <protection locked="0"/>
    </xf>
    <xf numFmtId="0" fontId="2" fillId="9" borderId="10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9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9" borderId="20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top"/>
    </xf>
    <xf numFmtId="0" fontId="3" fillId="0" borderId="1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9" xfId="0" applyFont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0" fontId="2" fillId="11" borderId="5" xfId="0" applyFont="1" applyFill="1" applyBorder="1" applyAlignment="1" applyProtection="1">
      <alignment horizontal="right" vertical="center"/>
    </xf>
    <xf numFmtId="0" fontId="2" fillId="11" borderId="5" xfId="0" applyFont="1" applyFill="1" applyBorder="1" applyAlignment="1" applyProtection="1">
      <alignment horizontal="left" vertical="center"/>
    </xf>
    <xf numFmtId="0" fontId="2" fillId="11" borderId="0" xfId="0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left" vertical="top"/>
    </xf>
    <xf numFmtId="0" fontId="2" fillId="0" borderId="3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11" borderId="0" xfId="0" applyFont="1" applyFill="1" applyBorder="1" applyAlignment="1" applyProtection="1">
      <alignment horizontal="left" vertical="center"/>
    </xf>
    <xf numFmtId="0" fontId="2" fillId="11" borderId="6" xfId="0" applyFont="1" applyFill="1" applyBorder="1" applyAlignment="1" applyProtection="1">
      <alignment horizontal="right" vertical="center"/>
    </xf>
    <xf numFmtId="0" fontId="2" fillId="11" borderId="3" xfId="0" applyFont="1" applyFill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2" fillId="11" borderId="11" xfId="0" applyFont="1" applyFill="1" applyBorder="1" applyAlignment="1" applyProtection="1">
      <alignment horizontal="right" vertical="center"/>
    </xf>
    <xf numFmtId="0" fontId="2" fillId="11" borderId="1" xfId="0" applyFont="1" applyFill="1" applyBorder="1" applyAlignment="1" applyProtection="1">
      <alignment horizontal="left" vertical="center"/>
    </xf>
    <xf numFmtId="0" fontId="2" fillId="11" borderId="1" xfId="0" applyFont="1" applyFill="1" applyBorder="1" applyAlignment="1" applyProtection="1">
      <alignment horizontal="right" vertical="center"/>
    </xf>
    <xf numFmtId="0" fontId="2" fillId="11" borderId="2" xfId="0" applyFont="1" applyFill="1" applyBorder="1" applyAlignment="1" applyProtection="1">
      <alignment horizontal="left" vertical="center"/>
    </xf>
    <xf numFmtId="0" fontId="10" fillId="0" borderId="0" xfId="0" applyFo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2" fillId="9" borderId="10" xfId="0" applyFont="1" applyFill="1" applyBorder="1" applyAlignment="1" applyProtection="1">
      <alignment horizontal="center" vertical="center"/>
      <protection locked="0"/>
    </xf>
    <xf numFmtId="0" fontId="2" fillId="9" borderId="15" xfId="0" applyFont="1" applyFill="1" applyBorder="1" applyAlignment="1" applyProtection="1">
      <alignment horizontal="center" vertical="center"/>
      <protection locked="0"/>
    </xf>
    <xf numFmtId="0" fontId="2" fillId="9" borderId="13" xfId="0" applyFont="1" applyFill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3" fillId="9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21" xfId="0" applyFont="1" applyBorder="1" applyAlignment="1" applyProtection="1">
      <alignment horizontal="right" vertical="center"/>
      <protection locked="0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0" fontId="1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4" fontId="16" fillId="0" borderId="0" xfId="0" applyNumberFormat="1" applyFont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17" fillId="0" borderId="0" xfId="0" applyFont="1" applyFill="1" applyBorder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2" fillId="9" borderId="23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2" fillId="9" borderId="2" xfId="0" applyFont="1" applyFill="1" applyBorder="1">
      <alignment vertical="center"/>
    </xf>
    <xf numFmtId="0" fontId="2" fillId="9" borderId="12" xfId="0" applyFont="1" applyFill="1" applyBorder="1">
      <alignment vertical="center"/>
    </xf>
    <xf numFmtId="0" fontId="18" fillId="0" borderId="19" xfId="0" applyFont="1" applyFill="1" applyBorder="1" applyAlignment="1" applyProtection="1">
      <alignment horizontal="center" vertical="center"/>
      <protection locked="0"/>
    </xf>
    <xf numFmtId="0" fontId="14" fillId="9" borderId="10" xfId="0" applyFont="1" applyFill="1" applyBorder="1" applyAlignment="1">
      <alignment horizontal="center" vertical="center" shrinkToFit="1"/>
    </xf>
    <xf numFmtId="0" fontId="2" fillId="12" borderId="28" xfId="0" applyFont="1" applyFill="1" applyBorder="1" applyAlignment="1">
      <alignment horizontal="center" vertical="center"/>
    </xf>
    <xf numFmtId="0" fontId="2" fillId="12" borderId="29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/>
    </xf>
    <xf numFmtId="0" fontId="20" fillId="14" borderId="0" xfId="0" applyFont="1" applyFill="1" applyAlignment="1" applyProtection="1">
      <alignment horizontal="center" vertical="center" wrapText="1" shrinkToFit="1"/>
    </xf>
    <xf numFmtId="0" fontId="20" fillId="14" borderId="0" xfId="0" applyFont="1" applyFill="1" applyAlignment="1" applyProtection="1">
      <alignment horizontal="center" vertical="center" shrinkToFit="1"/>
    </xf>
    <xf numFmtId="0" fontId="15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top" wrapText="1"/>
    </xf>
    <xf numFmtId="0" fontId="17" fillId="9" borderId="0" xfId="0" applyFont="1" applyFill="1" applyAlignment="1" applyProtection="1">
      <alignment horizontal="center" vertical="center" wrapText="1"/>
    </xf>
    <xf numFmtId="0" fontId="20" fillId="13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left" vertical="center"/>
    </xf>
    <xf numFmtId="0" fontId="13" fillId="9" borderId="1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9" borderId="15" xfId="0" applyFont="1" applyFill="1" applyBorder="1" applyAlignment="1" applyProtection="1">
      <alignment horizontal="left" vertical="top" wrapText="1"/>
      <protection locked="0"/>
    </xf>
    <xf numFmtId="0" fontId="14" fillId="8" borderId="1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13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9" borderId="10" xfId="0" applyFont="1" applyFill="1" applyBorder="1" applyAlignment="1" applyProtection="1">
      <alignment horizontal="left" vertical="center"/>
      <protection locked="0"/>
    </xf>
    <xf numFmtId="0" fontId="2" fillId="9" borderId="15" xfId="0" applyFont="1" applyFill="1" applyBorder="1" applyAlignment="1" applyProtection="1">
      <alignment horizontal="left" vertical="center"/>
      <protection locked="0"/>
    </xf>
    <xf numFmtId="0" fontId="13" fillId="0" borderId="13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4" fillId="8" borderId="13" xfId="0" applyFont="1" applyFill="1" applyBorder="1" applyAlignment="1">
      <alignment horizontal="center" vertical="top" wrapText="1"/>
    </xf>
    <xf numFmtId="0" fontId="14" fillId="8" borderId="14" xfId="0" applyFont="1" applyFill="1" applyBorder="1" applyAlignment="1">
      <alignment horizontal="center" vertical="top" wrapText="1"/>
    </xf>
    <xf numFmtId="0" fontId="14" fillId="8" borderId="15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2" fillId="9" borderId="11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 applyProtection="1">
      <alignment horizontal="left" vertical="center"/>
      <protection locked="0"/>
    </xf>
    <xf numFmtId="0" fontId="18" fillId="0" borderId="31" xfId="0" applyFont="1" applyFill="1" applyBorder="1" applyAlignment="1" applyProtection="1">
      <alignment horizontal="left" vertical="center"/>
      <protection locked="0"/>
    </xf>
    <xf numFmtId="0" fontId="18" fillId="0" borderId="18" xfId="0" applyFont="1" applyFill="1" applyBorder="1" applyAlignment="1" applyProtection="1">
      <alignment horizontal="left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2" fillId="9" borderId="10" xfId="0" applyFont="1" applyFill="1" applyBorder="1" applyAlignment="1" applyProtection="1">
      <alignment horizontal="center" vertical="center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9" borderId="36" xfId="0" applyFont="1" applyFill="1" applyBorder="1" applyAlignment="1" applyProtection="1">
      <alignment horizontal="left" vertical="center"/>
      <protection locked="0"/>
    </xf>
    <xf numFmtId="0" fontId="2" fillId="9" borderId="31" xfId="0" applyFont="1" applyFill="1" applyBorder="1" applyAlignment="1" applyProtection="1">
      <alignment horizontal="left" vertical="center"/>
      <protection locked="0"/>
    </xf>
    <xf numFmtId="0" fontId="2" fillId="9" borderId="18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9" borderId="36" xfId="0" applyFont="1" applyFill="1" applyBorder="1" applyAlignment="1" applyProtection="1">
      <alignment horizontal="center" vertical="center"/>
      <protection locked="0"/>
    </xf>
    <xf numFmtId="0" fontId="2" fillId="9" borderId="31" xfId="0" applyFont="1" applyFill="1" applyBorder="1" applyAlignment="1" applyProtection="1">
      <alignment horizontal="center" vertical="center"/>
      <protection locked="0"/>
    </xf>
    <xf numFmtId="0" fontId="2" fillId="9" borderId="37" xfId="0" applyFont="1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" fillId="9" borderId="37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3" fillId="0" borderId="6" xfId="0" applyFont="1" applyBorder="1" applyAlignment="1">
      <alignment horizontal="right" vertical="top" wrapText="1"/>
    </xf>
    <xf numFmtId="0" fontId="13" fillId="0" borderId="12" xfId="0" applyFont="1" applyBorder="1" applyAlignment="1">
      <alignment horizontal="right" vertical="top" wrapText="1"/>
    </xf>
    <xf numFmtId="0" fontId="13" fillId="0" borderId="7" xfId="0" applyFont="1" applyBorder="1" applyAlignment="1">
      <alignment horizontal="right" vertical="top" wrapText="1"/>
    </xf>
    <xf numFmtId="0" fontId="13" fillId="0" borderId="4" xfId="0" applyFont="1" applyBorder="1" applyAlignment="1">
      <alignment horizontal="right" vertical="top" wrapText="1"/>
    </xf>
    <xf numFmtId="0" fontId="13" fillId="0" borderId="8" xfId="0" applyFont="1" applyBorder="1" applyAlignment="1">
      <alignment horizontal="right" vertical="top" wrapText="1"/>
    </xf>
    <xf numFmtId="0" fontId="13" fillId="0" borderId="9" xfId="0" applyFont="1" applyBorder="1" applyAlignment="1">
      <alignment horizontal="right" vertical="top" wrapText="1"/>
    </xf>
    <xf numFmtId="0" fontId="13" fillId="0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35" xfId="0" applyFont="1" applyBorder="1" applyAlignment="1">
      <alignment horizontal="right" vertical="center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13" fillId="8" borderId="10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9" borderId="8" xfId="0" applyFont="1" applyFill="1" applyBorder="1" applyAlignment="1" applyProtection="1">
      <alignment horizontal="left" vertical="center" shrinkToFit="1"/>
      <protection locked="0"/>
    </xf>
    <xf numFmtId="0" fontId="2" fillId="9" borderId="5" xfId="0" applyFont="1" applyFill="1" applyBorder="1" applyAlignment="1" applyProtection="1">
      <alignment horizontal="left" vertical="center" shrinkToFit="1"/>
      <protection locked="0"/>
    </xf>
    <xf numFmtId="0" fontId="2" fillId="9" borderId="9" xfId="0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6" fillId="6" borderId="10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2" fillId="9" borderId="11" xfId="0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 applyProtection="1">
      <alignment horizontal="left" vertical="center"/>
      <protection locked="0"/>
    </xf>
    <xf numFmtId="0" fontId="2" fillId="9" borderId="11" xfId="0" applyFont="1" applyFill="1" applyBorder="1" applyAlignment="1" applyProtection="1">
      <alignment horizontal="left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9" borderId="2" xfId="0" applyFont="1" applyFill="1" applyBorder="1" applyAlignment="1" applyProtection="1">
      <alignment horizontal="left" vertical="top" wrapText="1"/>
      <protection locked="0"/>
    </xf>
    <xf numFmtId="0" fontId="16" fillId="4" borderId="10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14" fillId="10" borderId="14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2" fillId="9" borderId="11" xfId="0" applyFont="1" applyFill="1" applyBorder="1" applyAlignment="1" applyProtection="1">
      <alignment vertical="center"/>
      <protection locked="0"/>
    </xf>
    <xf numFmtId="0" fontId="2" fillId="9" borderId="1" xfId="0" applyFont="1" applyFill="1" applyBorder="1" applyAlignment="1" applyProtection="1">
      <alignment vertical="center"/>
      <protection locked="0"/>
    </xf>
    <xf numFmtId="0" fontId="2" fillId="9" borderId="2" xfId="0" applyFont="1" applyFill="1" applyBorder="1" applyAlignment="1" applyProtection="1">
      <alignment vertical="center"/>
      <protection locked="0"/>
    </xf>
    <xf numFmtId="0" fontId="16" fillId="7" borderId="10" xfId="0" applyFont="1" applyFill="1" applyBorder="1" applyAlignment="1">
      <alignment horizontal="center" vertical="center"/>
    </xf>
    <xf numFmtId="0" fontId="2" fillId="9" borderId="10" xfId="0" applyFont="1" applyFill="1" applyBorder="1" applyAlignment="1" applyProtection="1">
      <alignment vertical="center"/>
      <protection locked="0"/>
    </xf>
    <xf numFmtId="0" fontId="2" fillId="9" borderId="13" xfId="0" applyFont="1" applyFill="1" applyBorder="1" applyAlignment="1" applyProtection="1">
      <alignment horizontal="left" vertical="center"/>
      <protection locked="0"/>
    </xf>
    <xf numFmtId="0" fontId="14" fillId="3" borderId="14" xfId="0" applyFont="1" applyFill="1" applyBorder="1" applyAlignment="1">
      <alignment horizontal="center" vertical="center"/>
    </xf>
    <xf numFmtId="0" fontId="2" fillId="9" borderId="3" xfId="0" applyFont="1" applyFill="1" applyBorder="1" applyAlignment="1" applyProtection="1">
      <alignment horizontal="center" vertical="center"/>
      <protection locked="0"/>
    </xf>
    <xf numFmtId="0" fontId="16" fillId="6" borderId="1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9" borderId="33" xfId="0" applyFont="1" applyFill="1" applyBorder="1" applyAlignment="1" applyProtection="1">
      <alignment horizontal="center" vertical="center"/>
      <protection locked="0"/>
    </xf>
    <xf numFmtId="0" fontId="2" fillId="9" borderId="34" xfId="0" applyFont="1" applyFill="1" applyBorder="1" applyAlignment="1" applyProtection="1">
      <alignment horizontal="center" vertical="center"/>
      <protection locked="0"/>
    </xf>
    <xf numFmtId="0" fontId="16" fillId="4" borderId="13" xfId="0" applyFont="1" applyFill="1" applyBorder="1" applyAlignment="1">
      <alignment horizontal="center" vertical="center"/>
    </xf>
    <xf numFmtId="0" fontId="2" fillId="9" borderId="8" xfId="0" applyFont="1" applyFill="1" applyBorder="1" applyAlignment="1" applyProtection="1">
      <alignment horizontal="center" vertical="center"/>
      <protection locked="0"/>
    </xf>
    <xf numFmtId="0" fontId="2" fillId="9" borderId="5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right" vertical="center"/>
      <protection locked="0"/>
    </xf>
    <xf numFmtId="0" fontId="2" fillId="0" borderId="31" xfId="0" applyFont="1" applyBorder="1" applyAlignment="1" applyProtection="1">
      <alignment horizontal="right" vertical="center"/>
      <protection locked="0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2" fillId="9" borderId="11" xfId="0" applyFont="1" applyFill="1" applyBorder="1" applyAlignment="1" applyProtection="1">
      <alignment horizontal="center" vertical="center" shrinkToFit="1"/>
      <protection locked="0"/>
    </xf>
    <xf numFmtId="0" fontId="2" fillId="9" borderId="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 shrinkToFit="1"/>
    </xf>
    <xf numFmtId="0" fontId="8" fillId="0" borderId="3" xfId="0" applyFont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vertical="center" shrinkToFit="1"/>
    </xf>
    <xf numFmtId="0" fontId="2" fillId="0" borderId="7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0" borderId="4" xfId="0" applyFont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top"/>
    </xf>
    <xf numFmtId="0" fontId="2" fillId="0" borderId="5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2" fillId="0" borderId="6" xfId="0" applyFont="1" applyBorder="1" applyAlignment="1" applyProtection="1">
      <alignment horizontal="left" vertical="top"/>
    </xf>
    <xf numFmtId="0" fontId="2" fillId="0" borderId="3" xfId="0" applyFont="1" applyBorder="1" applyAlignment="1" applyProtection="1">
      <alignment horizontal="left" vertical="top"/>
    </xf>
    <xf numFmtId="0" fontId="2" fillId="0" borderId="12" xfId="0" applyFont="1" applyBorder="1" applyAlignment="1" applyProtection="1">
      <alignment horizontal="left" vertical="top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 textRotation="255" wrapText="1"/>
    </xf>
    <xf numFmtId="0" fontId="5" fillId="2" borderId="15" xfId="0" applyFont="1" applyFill="1" applyBorder="1" applyAlignment="1" applyProtection="1">
      <alignment horizontal="center" vertical="center" textRotation="255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12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8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8" fillId="2" borderId="9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shrinkToFit="1"/>
    </xf>
    <xf numFmtId="0" fontId="8" fillId="0" borderId="0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right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center" vertical="center" textRotation="255" wrapText="1" shrinkToFit="1"/>
    </xf>
    <xf numFmtId="0" fontId="5" fillId="2" borderId="15" xfId="0" applyFont="1" applyFill="1" applyBorder="1" applyAlignment="1" applyProtection="1">
      <alignment horizontal="center" vertical="center" textRotation="255" wrapText="1" shrinkToFit="1"/>
    </xf>
    <xf numFmtId="0" fontId="2" fillId="11" borderId="1" xfId="0" applyFont="1" applyFill="1" applyBorder="1" applyAlignment="1" applyProtection="1">
      <alignment horizontal="left" vertical="center"/>
    </xf>
    <xf numFmtId="0" fontId="2" fillId="11" borderId="2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0" fontId="2" fillId="0" borderId="5" xfId="0" applyFont="1" applyFill="1" applyBorder="1" applyAlignment="1" applyProtection="1">
      <alignment horizontal="right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vertical="center" shrinkToFit="1"/>
    </xf>
    <xf numFmtId="0" fontId="3" fillId="0" borderId="2" xfId="0" applyFont="1" applyBorder="1" applyAlignment="1" applyProtection="1">
      <alignment vertical="center" shrinkToFit="1"/>
    </xf>
    <xf numFmtId="0" fontId="2" fillId="0" borderId="12" xfId="0" applyFont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39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0" fontId="2" fillId="0" borderId="4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 shrinkToFit="1"/>
    </xf>
    <xf numFmtId="0" fontId="2" fillId="0" borderId="3" xfId="0" applyFont="1" applyFill="1" applyBorder="1" applyAlignment="1" applyProtection="1">
      <alignment horizontal="left" vertical="center" shrinkToFit="1"/>
    </xf>
    <xf numFmtId="0" fontId="2" fillId="0" borderId="12" xfId="0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left" vertical="center" shrinkToFit="1"/>
    </xf>
    <xf numFmtId="0" fontId="2" fillId="0" borderId="9" xfId="0" applyFont="1" applyFill="1" applyBorder="1" applyAlignment="1" applyProtection="1">
      <alignment horizontal="left" vertical="center" shrinkToFi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42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43" xfId="0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top" wrapText="1"/>
    </xf>
    <xf numFmtId="0" fontId="2" fillId="0" borderId="5" xfId="0" applyFont="1" applyBorder="1" applyAlignment="1" applyProtection="1">
      <alignment horizontal="left" vertical="top" wrapText="1"/>
    </xf>
    <xf numFmtId="0" fontId="2" fillId="0" borderId="9" xfId="0" applyFont="1" applyBorder="1" applyAlignment="1" applyProtection="1">
      <alignment horizontal="left" vertical="top" wrapText="1"/>
    </xf>
    <xf numFmtId="0" fontId="2" fillId="11" borderId="0" xfId="0" applyFont="1" applyFill="1" applyBorder="1" applyAlignment="1" applyProtection="1">
      <alignment horizontal="left" vertical="center"/>
    </xf>
    <xf numFmtId="0" fontId="3" fillId="11" borderId="8" xfId="0" applyFont="1" applyFill="1" applyBorder="1" applyAlignment="1" applyProtection="1">
      <alignment horizontal="left" vertical="center"/>
    </xf>
    <xf numFmtId="0" fontId="3" fillId="11" borderId="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left" vertical="top" wrapText="1"/>
    </xf>
    <xf numFmtId="0" fontId="2" fillId="0" borderId="3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left" vertical="top" wrapTex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2" fillId="0" borderId="45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47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49"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kahasi-yu\Desktop\&#36864;&#38498;&#35519;&#25972;&#20849;&#26377;&#24773;&#22577;&#12471;&#12540;&#12488;&#21152;&#24037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2232;&#38598;&#20013;10&#65288;&#26032;&#65289;&#20837;&#38498;&#24773;&#22577;&#12471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退院調整 (1)"/>
      <sheetName val="退院調整 (2)"/>
      <sheetName val="退院調整 (3)"/>
    </sheetNames>
    <sheetDataSet>
      <sheetData sheetId="0">
        <row r="17">
          <cell r="AO17" t="str">
            <v>□</v>
          </cell>
        </row>
        <row r="18">
          <cell r="AO18" t="str">
            <v>☑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提供連絡票"/>
      <sheetName val="入院時情報シート"/>
      <sheetName val="記入の仕方"/>
      <sheetName val="Sheet2"/>
      <sheetName val="Sheet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view="pageBreakPreview" zoomScale="130" zoomScaleNormal="100" zoomScaleSheetLayoutView="130" workbookViewId="0">
      <selection activeCell="L7" sqref="L7"/>
    </sheetView>
  </sheetViews>
  <sheetFormatPr defaultRowHeight="14.25" x14ac:dyDescent="0.15"/>
  <cols>
    <col min="1" max="16384" width="9" style="135"/>
  </cols>
  <sheetData>
    <row r="1" spans="1:9" ht="82.5" customHeight="1" x14ac:dyDescent="0.15">
      <c r="A1" s="187" t="s">
        <v>402</v>
      </c>
      <c r="B1" s="187"/>
      <c r="C1" s="187"/>
      <c r="D1" s="187"/>
      <c r="E1" s="187"/>
      <c r="F1" s="187"/>
      <c r="G1" s="187"/>
      <c r="H1" s="187"/>
      <c r="I1" s="187"/>
    </row>
    <row r="3" spans="1:9" ht="28.5" customHeight="1" x14ac:dyDescent="0.15">
      <c r="A3" s="136"/>
      <c r="B3" s="183"/>
      <c r="C3" s="183"/>
    </row>
    <row r="4" spans="1:9" x14ac:dyDescent="0.15">
      <c r="B4" s="184"/>
      <c r="C4" s="184"/>
    </row>
    <row r="5" spans="1:9" ht="26.25" customHeight="1" x14ac:dyDescent="0.15">
      <c r="A5" s="189">
        <v>1</v>
      </c>
      <c r="B5" s="188" t="s">
        <v>403</v>
      </c>
      <c r="C5" s="188"/>
      <c r="E5" s="186" t="s">
        <v>422</v>
      </c>
      <c r="F5" s="186"/>
      <c r="G5" s="186"/>
      <c r="H5" s="186"/>
      <c r="I5" s="186"/>
    </row>
    <row r="6" spans="1:9" ht="26.25" customHeight="1" x14ac:dyDescent="0.15">
      <c r="A6" s="189"/>
      <c r="B6" s="188"/>
      <c r="C6" s="188"/>
      <c r="E6" s="186"/>
      <c r="F6" s="186"/>
      <c r="G6" s="186"/>
      <c r="H6" s="186"/>
      <c r="I6" s="186"/>
    </row>
    <row r="7" spans="1:9" ht="21.75" customHeight="1" x14ac:dyDescent="0.15">
      <c r="E7" s="186"/>
      <c r="F7" s="186"/>
      <c r="G7" s="186"/>
      <c r="H7" s="186"/>
      <c r="I7" s="186"/>
    </row>
    <row r="8" spans="1:9" ht="21.75" customHeight="1" x14ac:dyDescent="0.15">
      <c r="E8" s="186"/>
      <c r="F8" s="186"/>
      <c r="G8" s="186"/>
      <c r="H8" s="186"/>
      <c r="I8" s="186"/>
    </row>
    <row r="9" spans="1:9" ht="26.25" customHeight="1" x14ac:dyDescent="0.15">
      <c r="A9" s="189">
        <v>2</v>
      </c>
      <c r="B9" s="181" t="s">
        <v>404</v>
      </c>
      <c r="C9" s="182"/>
      <c r="E9" s="185" t="s">
        <v>413</v>
      </c>
      <c r="F9" s="185"/>
      <c r="G9" s="185"/>
      <c r="H9" s="185"/>
      <c r="I9" s="185"/>
    </row>
    <row r="10" spans="1:9" ht="26.25" customHeight="1" x14ac:dyDescent="0.15">
      <c r="A10" s="189"/>
      <c r="B10" s="182"/>
      <c r="C10" s="182"/>
      <c r="E10" s="185"/>
      <c r="F10" s="185"/>
      <c r="G10" s="185"/>
      <c r="H10" s="185"/>
      <c r="I10" s="185"/>
    </row>
    <row r="11" spans="1:9" ht="21.75" customHeight="1" x14ac:dyDescent="0.15">
      <c r="E11" s="185"/>
      <c r="F11" s="185"/>
      <c r="G11" s="185"/>
      <c r="H11" s="185"/>
      <c r="I11" s="185"/>
    </row>
    <row r="12" spans="1:9" ht="21.75" customHeight="1" x14ac:dyDescent="0.15"/>
    <row r="13" spans="1:9" ht="26.25" customHeight="1" x14ac:dyDescent="0.15">
      <c r="A13" s="189">
        <v>3</v>
      </c>
      <c r="B13" s="181" t="s">
        <v>405</v>
      </c>
      <c r="C13" s="182"/>
      <c r="E13" s="185" t="s">
        <v>414</v>
      </c>
      <c r="F13" s="185"/>
      <c r="G13" s="185"/>
      <c r="H13" s="185"/>
      <c r="I13" s="185"/>
    </row>
    <row r="14" spans="1:9" ht="26.25" customHeight="1" x14ac:dyDescent="0.15">
      <c r="A14" s="189"/>
      <c r="B14" s="182"/>
      <c r="C14" s="182"/>
      <c r="E14" s="185"/>
      <c r="F14" s="185"/>
      <c r="G14" s="185"/>
      <c r="H14" s="185"/>
      <c r="I14" s="185"/>
    </row>
    <row r="15" spans="1:9" x14ac:dyDescent="0.15">
      <c r="E15" s="185"/>
      <c r="F15" s="185"/>
      <c r="G15" s="185"/>
      <c r="H15" s="185"/>
      <c r="I15" s="185"/>
    </row>
  </sheetData>
  <sheetProtection selectLockedCells="1"/>
  <mergeCells count="12">
    <mergeCell ref="A1:I1"/>
    <mergeCell ref="B5:C6"/>
    <mergeCell ref="A5:A6"/>
    <mergeCell ref="A9:A10"/>
    <mergeCell ref="B9:C10"/>
    <mergeCell ref="A13:A14"/>
    <mergeCell ref="B13:C14"/>
    <mergeCell ref="B3:C3"/>
    <mergeCell ref="B4:C4"/>
    <mergeCell ref="E9:I11"/>
    <mergeCell ref="E13:I15"/>
    <mergeCell ref="E5:I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G188"/>
  <sheetViews>
    <sheetView showGridLines="0" tabSelected="1" view="pageBreakPreview" zoomScale="130" zoomScaleNormal="100" zoomScaleSheetLayoutView="130" workbookViewId="0">
      <selection activeCell="F7" sqref="F7"/>
    </sheetView>
  </sheetViews>
  <sheetFormatPr defaultRowHeight="14.25" x14ac:dyDescent="0.15"/>
  <cols>
    <col min="1" max="1" width="16.125" style="10" customWidth="1"/>
    <col min="2" max="9" width="9.125" style="10" customWidth="1"/>
    <col min="10" max="10" width="10.625" style="10" customWidth="1"/>
    <col min="11" max="11" width="5.5" style="10" customWidth="1"/>
    <col min="12" max="27" width="9" style="10"/>
    <col min="28" max="28" width="18.125" style="10" bestFit="1" customWidth="1"/>
    <col min="29" max="29" width="12" style="10" bestFit="1" customWidth="1"/>
    <col min="30" max="30" width="9" style="10"/>
    <col min="31" max="31" width="12" style="10" bestFit="1" customWidth="1"/>
    <col min="32" max="16384" width="9" style="10"/>
  </cols>
  <sheetData>
    <row r="1" spans="1:31" ht="25.5" x14ac:dyDescent="0.15">
      <c r="A1" s="229" t="s">
        <v>401</v>
      </c>
      <c r="B1" s="229"/>
      <c r="C1" s="229"/>
      <c r="D1" s="229"/>
      <c r="E1" s="229"/>
      <c r="F1" s="229"/>
      <c r="G1" s="229"/>
      <c r="H1" s="229"/>
      <c r="I1" s="229"/>
    </row>
    <row r="2" spans="1:31" s="140" customFormat="1" x14ac:dyDescent="0.15">
      <c r="A2" s="143"/>
      <c r="B2" s="144" t="s">
        <v>420</v>
      </c>
      <c r="C2" s="144"/>
      <c r="D2" s="144"/>
      <c r="E2" s="144"/>
      <c r="F2" s="144"/>
      <c r="G2" s="144"/>
      <c r="H2" s="144"/>
      <c r="I2" s="144"/>
    </row>
    <row r="3" spans="1:31" s="140" customFormat="1" ht="25.5" customHeight="1" thickBot="1" x14ac:dyDescent="0.2">
      <c r="A3" s="197" t="s">
        <v>421</v>
      </c>
      <c r="B3" s="197"/>
      <c r="C3" s="197"/>
      <c r="D3" s="197"/>
      <c r="E3" s="197"/>
      <c r="F3" s="197"/>
      <c r="G3" s="197"/>
      <c r="H3" s="197"/>
      <c r="I3" s="197"/>
      <c r="AE3" s="160" t="e">
        <f>DATEVALUE(B4&amp;C4&amp;D4&amp;E4&amp;F4&amp;G4&amp;H4)</f>
        <v>#VALUE!</v>
      </c>
    </row>
    <row r="4" spans="1:31" ht="25.5" customHeight="1" x14ac:dyDescent="0.15">
      <c r="A4" s="164" t="s">
        <v>424</v>
      </c>
      <c r="B4" s="178"/>
      <c r="C4" s="165"/>
      <c r="D4" s="166" t="s">
        <v>234</v>
      </c>
      <c r="E4" s="165"/>
      <c r="F4" s="166" t="s">
        <v>235</v>
      </c>
      <c r="G4" s="165"/>
      <c r="H4" s="167" t="s">
        <v>236</v>
      </c>
      <c r="K4" s="20"/>
      <c r="AA4" s="10" t="s">
        <v>439</v>
      </c>
      <c r="AE4" s="22"/>
    </row>
    <row r="5" spans="1:31" ht="25.5" customHeight="1" thickBot="1" x14ac:dyDescent="0.2">
      <c r="A5" s="168" t="s">
        <v>425</v>
      </c>
      <c r="B5" s="179"/>
      <c r="C5" s="169"/>
      <c r="D5" s="170" t="s">
        <v>234</v>
      </c>
      <c r="E5" s="169"/>
      <c r="F5" s="170" t="s">
        <v>235</v>
      </c>
      <c r="G5" s="169"/>
      <c r="H5" s="171" t="s">
        <v>236</v>
      </c>
      <c r="K5" s="20"/>
      <c r="AA5" s="10" t="s">
        <v>442</v>
      </c>
      <c r="AE5" s="22"/>
    </row>
    <row r="6" spans="1:31" x14ac:dyDescent="0.15">
      <c r="B6" s="25" t="s">
        <v>445</v>
      </c>
      <c r="E6" s="20"/>
      <c r="G6" s="20"/>
      <c r="I6" s="20"/>
    </row>
    <row r="7" spans="1:31" ht="27.75" customHeight="1" x14ac:dyDescent="0.15"/>
    <row r="8" spans="1:31" ht="27.75" customHeight="1" x14ac:dyDescent="0.15">
      <c r="A8" s="288" t="s">
        <v>383</v>
      </c>
      <c r="B8" s="288"/>
      <c r="C8" s="288"/>
      <c r="D8" s="288"/>
      <c r="E8" s="288"/>
      <c r="F8" s="288"/>
      <c r="G8" s="288"/>
      <c r="H8" s="288"/>
      <c r="I8" s="288"/>
    </row>
    <row r="9" spans="1:31" ht="27.75" customHeight="1" x14ac:dyDescent="0.15">
      <c r="A9" s="26" t="s">
        <v>374</v>
      </c>
      <c r="B9" s="296" t="s">
        <v>375</v>
      </c>
      <c r="C9" s="297"/>
      <c r="D9" s="297"/>
      <c r="E9" s="297"/>
      <c r="F9" s="297"/>
      <c r="G9" s="297"/>
      <c r="H9" s="297"/>
      <c r="I9" s="298"/>
      <c r="J9" s="25"/>
    </row>
    <row r="10" spans="1:31" ht="27.75" customHeight="1" x14ac:dyDescent="0.15">
      <c r="A10" s="26" t="s">
        <v>219</v>
      </c>
      <c r="B10" s="232"/>
      <c r="C10" s="233"/>
      <c r="D10" s="233"/>
      <c r="E10" s="233"/>
      <c r="F10" s="233"/>
      <c r="G10" s="233"/>
      <c r="H10" s="233"/>
      <c r="I10" s="299"/>
      <c r="J10" s="25"/>
    </row>
    <row r="11" spans="1:31" ht="27.75" customHeight="1" x14ac:dyDescent="0.15">
      <c r="A11" s="26" t="s">
        <v>368</v>
      </c>
      <c r="B11" s="232"/>
      <c r="C11" s="233"/>
      <c r="D11" s="233"/>
      <c r="E11" s="233"/>
      <c r="F11" s="233"/>
      <c r="G11" s="233"/>
      <c r="H11" s="233"/>
      <c r="I11" s="299"/>
      <c r="J11" s="25"/>
    </row>
    <row r="12" spans="1:31" ht="27.75" customHeight="1" x14ac:dyDescent="0.15">
      <c r="A12" s="26" t="s">
        <v>203</v>
      </c>
      <c r="B12" s="232"/>
      <c r="C12" s="233"/>
      <c r="D12" s="233"/>
      <c r="E12" s="233"/>
      <c r="F12" s="233"/>
      <c r="G12" s="233"/>
      <c r="H12" s="233"/>
      <c r="I12" s="299"/>
      <c r="J12" s="25"/>
      <c r="AA12" s="10" t="s">
        <v>372</v>
      </c>
    </row>
    <row r="13" spans="1:31" ht="27.75" customHeight="1" x14ac:dyDescent="0.15">
      <c r="A13" s="26" t="s">
        <v>371</v>
      </c>
      <c r="B13" s="232"/>
      <c r="C13" s="233"/>
      <c r="D13" s="233"/>
      <c r="E13" s="266" t="s">
        <v>415</v>
      </c>
      <c r="F13" s="266"/>
      <c r="G13" s="266"/>
      <c r="H13" s="266"/>
      <c r="I13" s="267"/>
      <c r="J13" s="25"/>
      <c r="AA13" s="10" t="s">
        <v>373</v>
      </c>
    </row>
    <row r="14" spans="1:31" ht="27.75" customHeight="1" x14ac:dyDescent="0.15">
      <c r="A14" s="26" t="s">
        <v>174</v>
      </c>
      <c r="B14" s="300"/>
      <c r="C14" s="301"/>
      <c r="D14" s="301"/>
      <c r="E14" s="301"/>
      <c r="F14" s="301"/>
      <c r="G14" s="301"/>
      <c r="H14" s="301"/>
      <c r="I14" s="302"/>
    </row>
    <row r="15" spans="1:31" ht="27.75" customHeight="1" x14ac:dyDescent="0.15"/>
    <row r="16" spans="1:31" ht="27.75" customHeight="1" x14ac:dyDescent="0.15">
      <c r="A16" s="288" t="s">
        <v>384</v>
      </c>
      <c r="B16" s="288"/>
      <c r="C16" s="288"/>
      <c r="D16" s="288"/>
      <c r="E16" s="288"/>
      <c r="F16" s="288"/>
      <c r="G16" s="288"/>
      <c r="H16" s="288"/>
      <c r="I16" s="288"/>
    </row>
    <row r="17" spans="1:29" ht="27.75" customHeight="1" x14ac:dyDescent="0.15">
      <c r="A17" s="27" t="s">
        <v>374</v>
      </c>
      <c r="B17" s="303" t="s">
        <v>375</v>
      </c>
      <c r="C17" s="303"/>
      <c r="D17" s="303"/>
      <c r="E17" s="303"/>
      <c r="F17" s="303"/>
      <c r="G17" s="303"/>
      <c r="H17" s="303"/>
      <c r="I17" s="303"/>
    </row>
    <row r="18" spans="1:29" ht="27.75" customHeight="1" x14ac:dyDescent="0.15">
      <c r="A18" s="27" t="s">
        <v>202</v>
      </c>
      <c r="B18" s="206"/>
      <c r="C18" s="206"/>
      <c r="D18" s="206"/>
      <c r="E18" s="206"/>
      <c r="F18" s="206"/>
      <c r="G18" s="206"/>
      <c r="H18" s="206"/>
      <c r="I18" s="206"/>
    </row>
    <row r="19" spans="1:29" ht="27.75" customHeight="1" x14ac:dyDescent="0.15">
      <c r="A19" s="27" t="s">
        <v>203</v>
      </c>
      <c r="B19" s="206"/>
      <c r="C19" s="206"/>
      <c r="D19" s="206"/>
      <c r="E19" s="206"/>
      <c r="F19" s="206"/>
      <c r="G19" s="206"/>
      <c r="H19" s="206"/>
      <c r="I19" s="206"/>
    </row>
    <row r="20" spans="1:29" ht="27.75" customHeight="1" x14ac:dyDescent="0.15">
      <c r="A20" s="27" t="s">
        <v>16</v>
      </c>
      <c r="B20" s="206"/>
      <c r="C20" s="206"/>
      <c r="D20" s="206"/>
      <c r="E20" s="206"/>
      <c r="F20" s="206"/>
      <c r="G20" s="206"/>
      <c r="H20" s="206"/>
      <c r="I20" s="206"/>
    </row>
    <row r="21" spans="1:29" ht="27.75" customHeight="1" x14ac:dyDescent="0.15">
      <c r="A21" s="27" t="s">
        <v>204</v>
      </c>
      <c r="B21" s="206"/>
      <c r="C21" s="206"/>
      <c r="D21" s="206"/>
      <c r="E21" s="206"/>
      <c r="F21" s="206"/>
      <c r="G21" s="206"/>
      <c r="H21" s="206"/>
      <c r="I21" s="206"/>
    </row>
    <row r="22" spans="1:29" ht="27.75" customHeight="1" x14ac:dyDescent="0.15">
      <c r="A22" s="27" t="s">
        <v>205</v>
      </c>
      <c r="B22" s="206"/>
      <c r="C22" s="206"/>
      <c r="D22" s="206"/>
      <c r="E22" s="206"/>
      <c r="F22" s="206"/>
      <c r="G22" s="206"/>
      <c r="H22" s="206"/>
      <c r="I22" s="206"/>
    </row>
    <row r="23" spans="1:29" s="28" customFormat="1" ht="27.75" customHeight="1" x14ac:dyDescent="0.15">
      <c r="A23" s="10"/>
      <c r="B23" s="20"/>
      <c r="C23" s="20"/>
      <c r="D23" s="20"/>
      <c r="E23" s="20"/>
      <c r="F23" s="10"/>
      <c r="G23" s="10"/>
      <c r="H23" s="10"/>
      <c r="I23" s="10"/>
    </row>
    <row r="24" spans="1:29" ht="27.75" customHeight="1" x14ac:dyDescent="0.15">
      <c r="A24" s="287" t="s">
        <v>385</v>
      </c>
      <c r="B24" s="287"/>
      <c r="C24" s="287"/>
      <c r="D24" s="287"/>
      <c r="E24" s="287"/>
      <c r="F24" s="287"/>
      <c r="G24" s="287"/>
      <c r="H24" s="287"/>
      <c r="I24" s="287"/>
    </row>
    <row r="25" spans="1:29" s="28" customFormat="1" ht="27.75" customHeight="1" x14ac:dyDescent="0.15">
      <c r="A25" s="30" t="s">
        <v>374</v>
      </c>
      <c r="B25" s="304" t="s">
        <v>375</v>
      </c>
      <c r="C25" s="304"/>
      <c r="D25" s="304"/>
      <c r="E25" s="304"/>
      <c r="F25" s="304"/>
      <c r="G25" s="304"/>
      <c r="H25" s="304"/>
      <c r="I25" s="304"/>
    </row>
    <row r="26" spans="1:29" ht="27.75" customHeight="1" x14ac:dyDescent="0.15">
      <c r="A26" s="30" t="s">
        <v>207</v>
      </c>
      <c r="B26" s="206"/>
      <c r="C26" s="206"/>
      <c r="D26" s="206"/>
      <c r="E26" s="206"/>
      <c r="F26" s="206"/>
      <c r="G26" s="206"/>
      <c r="H26" s="206"/>
      <c r="I26" s="206"/>
    </row>
    <row r="27" spans="1:29" ht="27.75" customHeight="1" x14ac:dyDescent="0.15">
      <c r="A27" s="30" t="s">
        <v>206</v>
      </c>
      <c r="B27" s="206"/>
      <c r="C27" s="206"/>
      <c r="D27" s="206"/>
      <c r="E27" s="206"/>
      <c r="F27" s="206"/>
      <c r="G27" s="206"/>
      <c r="H27" s="206"/>
      <c r="I27" s="206"/>
    </row>
    <row r="28" spans="1:29" ht="27.75" customHeight="1" x14ac:dyDescent="0.15">
      <c r="A28" s="30" t="s">
        <v>208</v>
      </c>
      <c r="B28" s="49"/>
      <c r="C28" s="149" t="s">
        <v>416</v>
      </c>
      <c r="D28" s="150"/>
      <c r="E28" s="150"/>
      <c r="F28" s="150"/>
      <c r="G28" s="150"/>
      <c r="H28" s="150"/>
      <c r="I28" s="151"/>
      <c r="Z28" s="10" t="s">
        <v>240</v>
      </c>
    </row>
    <row r="29" spans="1:29" ht="27.75" customHeight="1" x14ac:dyDescent="0.15">
      <c r="A29" s="30" t="s">
        <v>209</v>
      </c>
      <c r="B29" s="206"/>
      <c r="C29" s="206"/>
      <c r="D29" s="206"/>
      <c r="E29" s="206"/>
      <c r="F29" s="206"/>
      <c r="G29" s="206"/>
      <c r="H29" s="206"/>
      <c r="I29" s="206"/>
      <c r="Z29" s="10" t="s">
        <v>241</v>
      </c>
    </row>
    <row r="30" spans="1:29" ht="27.75" customHeight="1" x14ac:dyDescent="0.15">
      <c r="A30" s="30" t="s">
        <v>210</v>
      </c>
      <c r="B30" s="49"/>
      <c r="C30" s="50"/>
      <c r="D30" s="3" t="s">
        <v>234</v>
      </c>
      <c r="E30" s="50"/>
      <c r="F30" s="3" t="s">
        <v>235</v>
      </c>
      <c r="G30" s="50"/>
      <c r="H30" s="3" t="s">
        <v>236</v>
      </c>
      <c r="I30" s="29"/>
      <c r="J30" s="25" t="s">
        <v>376</v>
      </c>
      <c r="Z30" s="10" t="s">
        <v>237</v>
      </c>
      <c r="AA30" s="10" t="s">
        <v>245</v>
      </c>
      <c r="AB30" s="21" t="e">
        <f>VLOOKUP($B$30,$Z$30:$AA$32,2,FALSE)</f>
        <v>#N/A</v>
      </c>
      <c r="AC30" s="22" t="e">
        <f>DATEVALUE(AB30&amp;C30&amp;D30&amp;E30&amp;F30&amp;G30&amp;H30)</f>
        <v>#N/A</v>
      </c>
    </row>
    <row r="31" spans="1:29" ht="27.75" customHeight="1" x14ac:dyDescent="0.15">
      <c r="A31" s="30" t="s">
        <v>211</v>
      </c>
      <c r="B31" s="180"/>
      <c r="C31" s="230" t="s">
        <v>443</v>
      </c>
      <c r="D31" s="230"/>
      <c r="E31" s="230"/>
      <c r="F31" s="230"/>
      <c r="G31" s="230"/>
      <c r="H31" s="230"/>
      <c r="I31" s="231"/>
      <c r="Z31" s="10" t="s">
        <v>238</v>
      </c>
      <c r="AA31" s="10" t="s">
        <v>246</v>
      </c>
    </row>
    <row r="32" spans="1:29" ht="27.75" customHeight="1" x14ac:dyDescent="0.15">
      <c r="Z32" s="10" t="s">
        <v>239</v>
      </c>
      <c r="AA32" s="10" t="s">
        <v>247</v>
      </c>
    </row>
    <row r="33" spans="1:28" ht="27.75" customHeight="1" x14ac:dyDescent="0.15">
      <c r="A33" s="287" t="s">
        <v>386</v>
      </c>
      <c r="B33" s="287"/>
      <c r="C33" s="287"/>
      <c r="D33" s="287"/>
      <c r="E33" s="287"/>
      <c r="F33" s="287"/>
      <c r="G33" s="287"/>
      <c r="H33" s="287"/>
      <c r="I33" s="287"/>
    </row>
    <row r="34" spans="1:28" ht="27.75" customHeight="1" x14ac:dyDescent="0.15">
      <c r="A34" s="33" t="s">
        <v>374</v>
      </c>
      <c r="B34" s="317" t="s">
        <v>375</v>
      </c>
      <c r="C34" s="317"/>
      <c r="D34" s="317"/>
      <c r="E34" s="317"/>
      <c r="F34" s="317"/>
      <c r="G34" s="317"/>
      <c r="H34" s="317"/>
      <c r="I34" s="317"/>
    </row>
    <row r="35" spans="1:28" ht="27.75" customHeight="1" x14ac:dyDescent="0.15">
      <c r="A35" s="311" t="s">
        <v>377</v>
      </c>
      <c r="B35" s="310" t="s">
        <v>212</v>
      </c>
      <c r="C35" s="310"/>
      <c r="D35" s="314"/>
      <c r="E35" s="315"/>
      <c r="F35" s="315"/>
      <c r="G35" s="315"/>
      <c r="H35" s="316"/>
      <c r="I35" s="43" t="s">
        <v>248</v>
      </c>
      <c r="J35" s="25" t="s">
        <v>381</v>
      </c>
    </row>
    <row r="36" spans="1:28" ht="27.75" customHeight="1" x14ac:dyDescent="0.15">
      <c r="A36" s="312"/>
      <c r="B36" s="310" t="s">
        <v>206</v>
      </c>
      <c r="C36" s="310"/>
      <c r="D36" s="318"/>
      <c r="E36" s="318"/>
      <c r="F36" s="318"/>
      <c r="G36" s="318"/>
      <c r="H36" s="318"/>
      <c r="I36" s="52"/>
      <c r="AB36" s="10" t="s">
        <v>380</v>
      </c>
    </row>
    <row r="37" spans="1:28" ht="27.75" customHeight="1" x14ac:dyDescent="0.15">
      <c r="A37" s="312"/>
      <c r="B37" s="310" t="s">
        <v>209</v>
      </c>
      <c r="C37" s="310"/>
      <c r="D37" s="318"/>
      <c r="E37" s="318"/>
      <c r="F37" s="318"/>
      <c r="G37" s="318"/>
      <c r="H37" s="318"/>
      <c r="I37" s="146"/>
    </row>
    <row r="38" spans="1:28" ht="27.75" customHeight="1" x14ac:dyDescent="0.15">
      <c r="A38" s="312"/>
      <c r="B38" s="310" t="s">
        <v>213</v>
      </c>
      <c r="C38" s="310"/>
      <c r="D38" s="206"/>
      <c r="E38" s="206"/>
      <c r="F38" s="206"/>
      <c r="G38" s="206"/>
      <c r="H38" s="206"/>
      <c r="I38" s="146"/>
    </row>
    <row r="39" spans="1:28" ht="27.75" customHeight="1" x14ac:dyDescent="0.15">
      <c r="A39" s="312"/>
      <c r="B39" s="311" t="s">
        <v>1</v>
      </c>
      <c r="C39" s="311"/>
      <c r="D39" s="319"/>
      <c r="E39" s="319"/>
      <c r="F39" s="319"/>
      <c r="G39" s="319"/>
      <c r="H39" s="319"/>
      <c r="I39" s="146"/>
    </row>
    <row r="40" spans="1:28" ht="27.75" customHeight="1" x14ac:dyDescent="0.15">
      <c r="A40" s="305" t="s">
        <v>378</v>
      </c>
      <c r="B40" s="308" t="s">
        <v>212</v>
      </c>
      <c r="C40" s="308"/>
      <c r="D40" s="206"/>
      <c r="E40" s="206"/>
      <c r="F40" s="206"/>
      <c r="G40" s="206"/>
      <c r="H40" s="206"/>
      <c r="I40" s="44" t="s">
        <v>248</v>
      </c>
      <c r="J40" s="25" t="s">
        <v>381</v>
      </c>
    </row>
    <row r="41" spans="1:28" ht="27.75" customHeight="1" x14ac:dyDescent="0.15">
      <c r="A41" s="306"/>
      <c r="B41" s="308" t="s">
        <v>206</v>
      </c>
      <c r="C41" s="308"/>
      <c r="D41" s="206"/>
      <c r="E41" s="206"/>
      <c r="F41" s="206"/>
      <c r="G41" s="206"/>
      <c r="H41" s="206"/>
      <c r="I41" s="53"/>
    </row>
    <row r="42" spans="1:28" ht="27.75" customHeight="1" x14ac:dyDescent="0.15">
      <c r="A42" s="306"/>
      <c r="B42" s="308" t="s">
        <v>209</v>
      </c>
      <c r="C42" s="308"/>
      <c r="D42" s="206"/>
      <c r="E42" s="206"/>
      <c r="F42" s="206"/>
      <c r="G42" s="206"/>
      <c r="H42" s="206"/>
      <c r="I42" s="146"/>
    </row>
    <row r="43" spans="1:28" ht="27.75" customHeight="1" x14ac:dyDescent="0.15">
      <c r="A43" s="306"/>
      <c r="B43" s="308" t="s">
        <v>213</v>
      </c>
      <c r="C43" s="308"/>
      <c r="D43" s="206"/>
      <c r="E43" s="206"/>
      <c r="F43" s="206"/>
      <c r="G43" s="206"/>
      <c r="H43" s="206"/>
      <c r="I43" s="146"/>
    </row>
    <row r="44" spans="1:28" ht="27.75" customHeight="1" x14ac:dyDescent="0.15">
      <c r="A44" s="307"/>
      <c r="B44" s="308" t="s">
        <v>1</v>
      </c>
      <c r="C44" s="308"/>
      <c r="D44" s="206"/>
      <c r="E44" s="206"/>
      <c r="F44" s="206"/>
      <c r="G44" s="206"/>
      <c r="H44" s="206"/>
      <c r="I44" s="147"/>
    </row>
    <row r="45" spans="1:28" ht="27.75" customHeight="1" x14ac:dyDescent="0.15">
      <c r="A45" s="320" t="s">
        <v>379</v>
      </c>
      <c r="B45" s="309" t="s">
        <v>212</v>
      </c>
      <c r="C45" s="309"/>
      <c r="D45" s="207"/>
      <c r="E45" s="207"/>
      <c r="F45" s="207"/>
      <c r="G45" s="207"/>
      <c r="H45" s="207"/>
      <c r="I45" s="45" t="s">
        <v>248</v>
      </c>
      <c r="J45" s="25" t="s">
        <v>381</v>
      </c>
    </row>
    <row r="46" spans="1:28" ht="27.75" customHeight="1" x14ac:dyDescent="0.15">
      <c r="A46" s="320"/>
      <c r="B46" s="313" t="s">
        <v>206</v>
      </c>
      <c r="C46" s="313"/>
      <c r="D46" s="206"/>
      <c r="E46" s="206"/>
      <c r="F46" s="206"/>
      <c r="G46" s="206"/>
      <c r="H46" s="206"/>
      <c r="I46" s="54"/>
    </row>
    <row r="47" spans="1:28" ht="27.75" customHeight="1" x14ac:dyDescent="0.15">
      <c r="A47" s="320"/>
      <c r="B47" s="313" t="s">
        <v>209</v>
      </c>
      <c r="C47" s="313"/>
      <c r="D47" s="206"/>
      <c r="E47" s="206"/>
      <c r="F47" s="206"/>
      <c r="G47" s="206"/>
      <c r="H47" s="206"/>
      <c r="I47" s="146"/>
    </row>
    <row r="48" spans="1:28" ht="27.75" customHeight="1" x14ac:dyDescent="0.15">
      <c r="A48" s="320"/>
      <c r="B48" s="313" t="s">
        <v>213</v>
      </c>
      <c r="C48" s="313"/>
      <c r="D48" s="206"/>
      <c r="E48" s="206"/>
      <c r="F48" s="206"/>
      <c r="G48" s="206"/>
      <c r="H48" s="206"/>
      <c r="I48" s="146"/>
    </row>
    <row r="49" spans="1:28" ht="27.75" customHeight="1" x14ac:dyDescent="0.15">
      <c r="A49" s="309"/>
      <c r="B49" s="313" t="s">
        <v>1</v>
      </c>
      <c r="C49" s="313"/>
      <c r="D49" s="206"/>
      <c r="E49" s="206"/>
      <c r="F49" s="206"/>
      <c r="G49" s="206"/>
      <c r="H49" s="206"/>
      <c r="I49" s="147"/>
    </row>
    <row r="50" spans="1:28" ht="27.75" customHeight="1" x14ac:dyDescent="0.15">
      <c r="B50" s="20"/>
      <c r="C50" s="20"/>
      <c r="D50" s="20"/>
      <c r="E50" s="20"/>
      <c r="F50" s="20"/>
    </row>
    <row r="51" spans="1:28" ht="27.75" customHeight="1" x14ac:dyDescent="0.15">
      <c r="A51" s="287" t="s">
        <v>387</v>
      </c>
      <c r="B51" s="287"/>
      <c r="C51" s="287"/>
      <c r="D51" s="287"/>
      <c r="E51" s="287"/>
      <c r="F51" s="287"/>
      <c r="G51" s="287"/>
      <c r="H51" s="287"/>
      <c r="I51" s="287"/>
    </row>
    <row r="52" spans="1:28" ht="27.75" customHeight="1" x14ac:dyDescent="0.15">
      <c r="A52" s="287" t="s">
        <v>382</v>
      </c>
      <c r="B52" s="287"/>
      <c r="C52" s="287"/>
      <c r="D52" s="287"/>
      <c r="E52" s="287"/>
      <c r="F52" s="287"/>
      <c r="G52" s="287"/>
      <c r="H52" s="287"/>
      <c r="I52" s="287"/>
    </row>
    <row r="53" spans="1:28" ht="27.75" customHeight="1" x14ac:dyDescent="0.15">
      <c r="A53" s="32" t="s">
        <v>374</v>
      </c>
      <c r="B53" s="322" t="s">
        <v>375</v>
      </c>
      <c r="C53" s="323"/>
      <c r="D53" s="323"/>
      <c r="E53" s="323"/>
      <c r="F53" s="323"/>
      <c r="G53" s="323"/>
      <c r="H53" s="323"/>
      <c r="I53" s="324"/>
      <c r="AB53" s="10" t="s">
        <v>249</v>
      </c>
    </row>
    <row r="54" spans="1:28" ht="27.75" customHeight="1" x14ac:dyDescent="0.15">
      <c r="A54" s="32" t="s">
        <v>282</v>
      </c>
      <c r="B54" s="294"/>
      <c r="C54" s="295"/>
      <c r="D54" s="295"/>
      <c r="E54" s="152"/>
      <c r="F54" s="152"/>
      <c r="G54" s="152"/>
      <c r="H54" s="152"/>
      <c r="I54" s="153"/>
    </row>
    <row r="55" spans="1:28" ht="27.75" customHeight="1" x14ac:dyDescent="0.15">
      <c r="A55" s="32" t="s">
        <v>283</v>
      </c>
      <c r="B55" s="294"/>
      <c r="C55" s="295"/>
      <c r="D55" s="295"/>
      <c r="E55" s="152"/>
      <c r="F55" s="152"/>
      <c r="G55" s="152"/>
      <c r="H55" s="152"/>
      <c r="I55" s="153"/>
    </row>
    <row r="56" spans="1:28" ht="27.75" customHeight="1" thickBot="1" x14ac:dyDescent="0.2">
      <c r="A56" s="32" t="s">
        <v>284</v>
      </c>
      <c r="B56" s="294"/>
      <c r="C56" s="321"/>
      <c r="D56" s="321"/>
      <c r="E56" s="154"/>
      <c r="F56" s="154"/>
      <c r="G56" s="154"/>
      <c r="H56" s="154"/>
      <c r="I56" s="155"/>
      <c r="J56" s="34"/>
      <c r="T56" s="10" t="s">
        <v>285</v>
      </c>
    </row>
    <row r="57" spans="1:28" ht="27.75" customHeight="1" thickTop="1" thickBot="1" x14ac:dyDescent="0.2">
      <c r="A57" s="32" t="s">
        <v>229</v>
      </c>
      <c r="B57" s="49"/>
      <c r="C57" s="234" t="str">
        <f>IF(B57="","",IF(B57="○","情報を入力してください→",""))</f>
        <v/>
      </c>
      <c r="D57" s="234"/>
      <c r="E57" s="235"/>
      <c r="F57" s="236"/>
      <c r="G57" s="237"/>
      <c r="H57" s="237"/>
      <c r="I57" s="238"/>
    </row>
    <row r="58" spans="1:28" ht="27.75" customHeight="1" thickTop="1" x14ac:dyDescent="0.15">
      <c r="A58" s="32" t="s">
        <v>281</v>
      </c>
      <c r="B58" s="284"/>
      <c r="C58" s="285"/>
      <c r="D58" s="285"/>
      <c r="E58" s="285"/>
      <c r="F58" s="285"/>
      <c r="G58" s="285"/>
      <c r="H58" s="285"/>
      <c r="I58" s="286"/>
    </row>
    <row r="59" spans="1:28" ht="27.75" customHeight="1" x14ac:dyDescent="0.15">
      <c r="B59" s="20"/>
      <c r="C59" s="20"/>
      <c r="D59" s="20"/>
      <c r="E59" s="20"/>
      <c r="F59" s="20"/>
    </row>
    <row r="60" spans="1:28" ht="27.75" customHeight="1" x14ac:dyDescent="0.15">
      <c r="A60" s="287" t="s">
        <v>388</v>
      </c>
      <c r="B60" s="287"/>
      <c r="C60" s="287"/>
      <c r="D60" s="287"/>
      <c r="E60" s="287"/>
      <c r="F60" s="287"/>
      <c r="G60" s="287"/>
      <c r="H60" s="287"/>
      <c r="I60" s="287"/>
    </row>
    <row r="61" spans="1:28" ht="27.75" customHeight="1" thickBot="1" x14ac:dyDescent="0.2">
      <c r="A61" s="35" t="s">
        <v>374</v>
      </c>
      <c r="B61" s="290" t="s">
        <v>375</v>
      </c>
      <c r="C61" s="291"/>
      <c r="D61" s="291"/>
      <c r="E61" s="291"/>
      <c r="F61" s="292"/>
      <c r="G61" s="291"/>
      <c r="H61" s="292"/>
      <c r="I61" s="293"/>
    </row>
    <row r="62" spans="1:28" ht="27.75" customHeight="1" thickTop="1" thickBot="1" x14ac:dyDescent="0.2">
      <c r="A62" s="35" t="s">
        <v>250</v>
      </c>
      <c r="B62" s="294"/>
      <c r="C62" s="295"/>
      <c r="D62" s="234" t="str">
        <f>IF(B62="","",IF(B62="集合住宅","階数入力が必要⇒",""))</f>
        <v/>
      </c>
      <c r="E62" s="234"/>
      <c r="F62" s="176"/>
      <c r="G62" s="3" t="s">
        <v>216</v>
      </c>
      <c r="H62" s="176"/>
      <c r="I62" s="4" t="s">
        <v>217</v>
      </c>
      <c r="J62" s="25" t="s">
        <v>417</v>
      </c>
      <c r="AB62" s="10" t="s">
        <v>214</v>
      </c>
    </row>
    <row r="63" spans="1:28" ht="27.75" customHeight="1" thickTop="1" x14ac:dyDescent="0.15">
      <c r="A63" s="35" t="s">
        <v>218</v>
      </c>
      <c r="B63" s="294"/>
      <c r="C63" s="295"/>
      <c r="D63" s="152"/>
      <c r="E63" s="152"/>
      <c r="F63" s="156"/>
      <c r="G63" s="152"/>
      <c r="H63" s="157"/>
      <c r="I63" s="153"/>
      <c r="AB63" s="10" t="s">
        <v>215</v>
      </c>
    </row>
    <row r="64" spans="1:28" ht="27.75" customHeight="1" x14ac:dyDescent="0.15">
      <c r="AB64" s="10" t="s">
        <v>254</v>
      </c>
    </row>
    <row r="65" spans="1:28" ht="27.75" customHeight="1" x14ac:dyDescent="0.15">
      <c r="A65" s="287" t="s">
        <v>389</v>
      </c>
      <c r="B65" s="287"/>
      <c r="C65" s="287"/>
      <c r="D65" s="287"/>
      <c r="E65" s="287"/>
      <c r="F65" s="287"/>
      <c r="G65" s="287"/>
      <c r="H65" s="287"/>
      <c r="I65" s="287"/>
      <c r="AB65" s="10" t="s">
        <v>255</v>
      </c>
    </row>
    <row r="66" spans="1:28" ht="27.75" customHeight="1" x14ac:dyDescent="0.15">
      <c r="A66" s="26" t="s">
        <v>374</v>
      </c>
      <c r="B66" s="325" t="s">
        <v>375</v>
      </c>
      <c r="C66" s="325"/>
      <c r="D66" s="325"/>
      <c r="E66" s="325"/>
      <c r="F66" s="325"/>
      <c r="G66" s="325"/>
      <c r="H66" s="325"/>
      <c r="I66" s="325"/>
    </row>
    <row r="67" spans="1:28" ht="27.75" customHeight="1" x14ac:dyDescent="0.15">
      <c r="A67" s="26" t="s">
        <v>219</v>
      </c>
      <c r="B67" s="206"/>
      <c r="C67" s="206"/>
      <c r="D67" s="206"/>
      <c r="E67" s="206"/>
      <c r="F67" s="206"/>
      <c r="G67" s="206"/>
      <c r="H67" s="206"/>
      <c r="I67" s="206"/>
    </row>
    <row r="68" spans="1:28" ht="27.75" customHeight="1" x14ac:dyDescent="0.15">
      <c r="A68" s="26" t="s">
        <v>1</v>
      </c>
      <c r="B68" s="206"/>
      <c r="C68" s="206"/>
      <c r="D68" s="206"/>
      <c r="E68" s="206"/>
      <c r="F68" s="206"/>
      <c r="G68" s="206"/>
      <c r="H68" s="206"/>
      <c r="I68" s="206"/>
    </row>
    <row r="69" spans="1:28" ht="27.75" customHeight="1" x14ac:dyDescent="0.15">
      <c r="B69" s="20"/>
      <c r="C69" s="20"/>
      <c r="D69" s="20"/>
    </row>
    <row r="70" spans="1:28" ht="27.75" customHeight="1" x14ac:dyDescent="0.15">
      <c r="A70" s="332" t="s">
        <v>390</v>
      </c>
      <c r="B70" s="332"/>
      <c r="C70" s="332"/>
      <c r="D70" s="332"/>
      <c r="E70" s="332"/>
      <c r="F70" s="332"/>
      <c r="G70" s="332"/>
      <c r="H70" s="332"/>
      <c r="I70" s="332"/>
      <c r="AB70" s="10" t="s">
        <v>256</v>
      </c>
    </row>
    <row r="71" spans="1:28" ht="27.75" customHeight="1" thickBot="1" x14ac:dyDescent="0.2">
      <c r="A71" s="27" t="s">
        <v>374</v>
      </c>
      <c r="B71" s="303" t="s">
        <v>375</v>
      </c>
      <c r="C71" s="303"/>
      <c r="D71" s="303"/>
      <c r="E71" s="303"/>
      <c r="F71" s="303"/>
      <c r="G71" s="303"/>
      <c r="H71" s="303"/>
      <c r="I71" s="329"/>
      <c r="AB71" s="10" t="s">
        <v>257</v>
      </c>
    </row>
    <row r="72" spans="1:28" ht="27.75" customHeight="1" thickTop="1" thickBot="1" x14ac:dyDescent="0.2">
      <c r="A72" s="37" t="s">
        <v>220</v>
      </c>
      <c r="B72" s="330"/>
      <c r="C72" s="331"/>
      <c r="D72" s="273" t="str">
        <f>IF(OR(B72="要支援",B72="要介護"),"介護度の入力が必要です⇒","")</f>
        <v/>
      </c>
      <c r="E72" s="273"/>
      <c r="F72" s="273"/>
      <c r="G72" s="273"/>
      <c r="H72" s="274"/>
      <c r="I72" s="55"/>
      <c r="AB72" s="10" t="s">
        <v>258</v>
      </c>
    </row>
    <row r="73" spans="1:28" ht="27.75" customHeight="1" thickTop="1" x14ac:dyDescent="0.15">
      <c r="AB73" s="10" t="s">
        <v>259</v>
      </c>
    </row>
    <row r="74" spans="1:28" ht="27.75" customHeight="1" x14ac:dyDescent="0.15">
      <c r="A74" s="332" t="s">
        <v>391</v>
      </c>
      <c r="B74" s="332"/>
      <c r="C74" s="332"/>
      <c r="D74" s="332"/>
      <c r="E74" s="332"/>
      <c r="F74" s="332"/>
      <c r="G74" s="332"/>
      <c r="H74" s="332"/>
      <c r="I74" s="332"/>
    </row>
    <row r="75" spans="1:28" ht="27.75" customHeight="1" x14ac:dyDescent="0.15">
      <c r="A75" s="30" t="s">
        <v>374</v>
      </c>
      <c r="B75" s="304" t="s">
        <v>375</v>
      </c>
      <c r="C75" s="304"/>
      <c r="D75" s="304"/>
      <c r="E75" s="304"/>
      <c r="F75" s="304"/>
      <c r="G75" s="333"/>
      <c r="H75" s="304"/>
      <c r="I75" s="304"/>
    </row>
    <row r="76" spans="1:28" ht="27.75" customHeight="1" x14ac:dyDescent="0.15">
      <c r="A76" s="31" t="s">
        <v>221</v>
      </c>
      <c r="B76" s="242"/>
      <c r="C76" s="294"/>
      <c r="D76" s="152"/>
      <c r="E76" s="152"/>
      <c r="F76" s="152"/>
      <c r="G76" s="152"/>
      <c r="H76" s="152"/>
      <c r="I76" s="153"/>
      <c r="AB76" s="23" t="s">
        <v>260</v>
      </c>
    </row>
    <row r="77" spans="1:28" ht="27.75" customHeight="1" thickBot="1" x14ac:dyDescent="0.2">
      <c r="A77" s="31" t="s">
        <v>222</v>
      </c>
      <c r="B77" s="242"/>
      <c r="C77" s="294"/>
      <c r="D77" s="152"/>
      <c r="E77" s="152"/>
      <c r="F77" s="152"/>
      <c r="G77" s="158"/>
      <c r="H77" s="158"/>
      <c r="I77" s="159"/>
      <c r="AB77" s="23" t="s">
        <v>261</v>
      </c>
    </row>
    <row r="78" spans="1:28" ht="27.75" customHeight="1" thickTop="1" thickBot="1" x14ac:dyDescent="0.2">
      <c r="A78" s="31" t="s">
        <v>223</v>
      </c>
      <c r="B78" s="343"/>
      <c r="C78" s="344"/>
      <c r="D78" s="326" t="str">
        <f>IF(B78="","",IF(B78="その他","その他記入が必要です⇒",""))</f>
        <v/>
      </c>
      <c r="E78" s="255"/>
      <c r="F78" s="256"/>
      <c r="G78" s="210"/>
      <c r="H78" s="211"/>
      <c r="I78" s="212"/>
      <c r="AB78" s="23" t="s">
        <v>262</v>
      </c>
    </row>
    <row r="79" spans="1:28" ht="27.75" customHeight="1" thickTop="1" thickBot="1" x14ac:dyDescent="0.2">
      <c r="A79" s="338" t="s">
        <v>224</v>
      </c>
      <c r="B79" s="327"/>
      <c r="C79" s="328"/>
      <c r="D79" s="340" t="str">
        <f>IF(B79="","",IF(B79="有","等級等の入力が必要です↓",""))</f>
        <v/>
      </c>
      <c r="E79" s="340"/>
      <c r="F79" s="340"/>
      <c r="G79" s="341"/>
      <c r="H79" s="341"/>
      <c r="I79" s="342"/>
      <c r="AB79" s="23" t="s">
        <v>419</v>
      </c>
    </row>
    <row r="80" spans="1:28" ht="27.75" customHeight="1" thickTop="1" thickBot="1" x14ac:dyDescent="0.2">
      <c r="A80" s="339"/>
      <c r="B80" s="334" t="s">
        <v>225</v>
      </c>
      <c r="C80" s="335"/>
      <c r="D80" s="336"/>
      <c r="E80" s="337"/>
      <c r="F80" s="47" t="s">
        <v>275</v>
      </c>
      <c r="G80" s="46" t="s">
        <v>226</v>
      </c>
      <c r="H80" s="145"/>
      <c r="I80" s="48" t="s">
        <v>226</v>
      </c>
      <c r="Y80" s="24" t="s">
        <v>264</v>
      </c>
      <c r="AB80" s="23" t="s">
        <v>263</v>
      </c>
    </row>
    <row r="81" spans="1:31" ht="27.75" customHeight="1" thickTop="1" x14ac:dyDescent="0.15">
      <c r="A81" s="31" t="s">
        <v>89</v>
      </c>
      <c r="B81" s="207"/>
      <c r="C81" s="207"/>
      <c r="D81" s="207"/>
      <c r="E81" s="207"/>
      <c r="F81" s="207"/>
      <c r="G81" s="207"/>
      <c r="H81" s="207"/>
      <c r="I81" s="207"/>
      <c r="AB81" s="24"/>
    </row>
    <row r="82" spans="1:31" ht="27.75" customHeight="1" x14ac:dyDescent="0.15">
      <c r="A82" s="38" t="s">
        <v>227</v>
      </c>
      <c r="B82" s="242"/>
      <c r="C82" s="294"/>
      <c r="D82" s="161"/>
      <c r="E82" s="161"/>
      <c r="F82" s="161"/>
      <c r="G82" s="161"/>
      <c r="H82" s="161"/>
      <c r="I82" s="162"/>
      <c r="AB82" s="10" t="s">
        <v>265</v>
      </c>
    </row>
    <row r="83" spans="1:31" ht="27" customHeight="1" x14ac:dyDescent="0.15">
      <c r="AB83" s="10" t="s">
        <v>266</v>
      </c>
    </row>
    <row r="84" spans="1:31" ht="27.75" customHeight="1" x14ac:dyDescent="0.15">
      <c r="A84" s="288" t="s">
        <v>392</v>
      </c>
      <c r="B84" s="288"/>
      <c r="C84" s="288"/>
      <c r="D84" s="288"/>
      <c r="E84" s="288"/>
      <c r="F84" s="288"/>
      <c r="G84" s="288"/>
      <c r="H84" s="288"/>
      <c r="I84" s="288"/>
      <c r="AB84" s="10" t="s">
        <v>434</v>
      </c>
    </row>
    <row r="85" spans="1:31" ht="22.5" customHeight="1" x14ac:dyDescent="0.15">
      <c r="A85" s="173" t="s">
        <v>432</v>
      </c>
      <c r="B85" s="163"/>
      <c r="C85" s="163"/>
      <c r="D85" s="163"/>
      <c r="E85" s="163"/>
      <c r="F85" s="163"/>
      <c r="G85" s="163"/>
      <c r="H85" s="163"/>
      <c r="I85" s="163"/>
    </row>
    <row r="86" spans="1:31" ht="27.75" customHeight="1" x14ac:dyDescent="0.15">
      <c r="A86" s="172" t="s">
        <v>393</v>
      </c>
      <c r="B86" s="289" t="s">
        <v>286</v>
      </c>
      <c r="C86" s="289"/>
      <c r="D86" s="289" t="s">
        <v>228</v>
      </c>
      <c r="E86" s="289"/>
      <c r="F86" s="289"/>
      <c r="G86" s="289"/>
      <c r="H86" s="289"/>
      <c r="I86" s="289"/>
      <c r="U86" s="10" t="s">
        <v>429</v>
      </c>
      <c r="W86" s="10" t="s">
        <v>58</v>
      </c>
      <c r="AB86" s="10" t="s">
        <v>267</v>
      </c>
    </row>
    <row r="87" spans="1:31" ht="27.75" customHeight="1" x14ac:dyDescent="0.15">
      <c r="A87" s="177"/>
      <c r="B87" s="56"/>
      <c r="C87" s="174"/>
      <c r="D87" s="275"/>
      <c r="E87" s="275"/>
      <c r="F87" s="275"/>
      <c r="G87" s="275"/>
      <c r="H87" s="275"/>
      <c r="I87" s="275"/>
      <c r="U87" s="10" t="s">
        <v>430</v>
      </c>
      <c r="W87" s="10" t="s">
        <v>59</v>
      </c>
      <c r="AB87" s="10" t="s">
        <v>268</v>
      </c>
    </row>
    <row r="88" spans="1:31" ht="27.75" customHeight="1" x14ac:dyDescent="0.15">
      <c r="A88" s="177"/>
      <c r="B88" s="56"/>
      <c r="C88" s="174"/>
      <c r="D88" s="275"/>
      <c r="E88" s="275"/>
      <c r="F88" s="275"/>
      <c r="G88" s="275"/>
      <c r="H88" s="275"/>
      <c r="I88" s="275"/>
      <c r="W88" s="10" t="s">
        <v>62</v>
      </c>
      <c r="AB88" s="10" t="s">
        <v>269</v>
      </c>
    </row>
    <row r="89" spans="1:31" ht="27.75" customHeight="1" x14ac:dyDescent="0.15">
      <c r="A89" s="177"/>
      <c r="B89" s="56"/>
      <c r="C89" s="174"/>
      <c r="D89" s="275"/>
      <c r="E89" s="275"/>
      <c r="F89" s="275"/>
      <c r="G89" s="275"/>
      <c r="H89" s="275"/>
      <c r="I89" s="275"/>
      <c r="W89" s="10" t="s">
        <v>60</v>
      </c>
      <c r="AB89" s="10" t="s">
        <v>270</v>
      </c>
    </row>
    <row r="90" spans="1:31" ht="27.75" customHeight="1" x14ac:dyDescent="0.15">
      <c r="A90" s="177"/>
      <c r="B90" s="56"/>
      <c r="C90" s="174"/>
      <c r="D90" s="275"/>
      <c r="E90" s="275"/>
      <c r="F90" s="275"/>
      <c r="G90" s="275"/>
      <c r="H90" s="275"/>
      <c r="I90" s="275"/>
      <c r="W90" s="10" t="s">
        <v>61</v>
      </c>
      <c r="AB90" s="10" t="s">
        <v>271</v>
      </c>
    </row>
    <row r="91" spans="1:31" ht="27.75" customHeight="1" x14ac:dyDescent="0.15">
      <c r="A91" s="177"/>
      <c r="B91" s="56"/>
      <c r="C91" s="174"/>
      <c r="D91" s="275"/>
      <c r="E91" s="275"/>
      <c r="F91" s="275"/>
      <c r="G91" s="275"/>
      <c r="H91" s="275"/>
      <c r="I91" s="275"/>
      <c r="W91" s="10" t="s">
        <v>63</v>
      </c>
    </row>
    <row r="92" spans="1:31" ht="27.75" customHeight="1" x14ac:dyDescent="0.15">
      <c r="A92" s="177"/>
      <c r="B92" s="56"/>
      <c r="C92" s="175"/>
      <c r="D92" s="283"/>
      <c r="E92" s="283"/>
      <c r="F92" s="283"/>
      <c r="G92" s="283"/>
      <c r="H92" s="283"/>
      <c r="I92" s="283"/>
      <c r="W92" s="10" t="s">
        <v>426</v>
      </c>
      <c r="AA92" s="10" t="s">
        <v>0</v>
      </c>
    </row>
    <row r="93" spans="1:31" ht="27.75" customHeight="1" x14ac:dyDescent="0.15">
      <c r="A93" s="190" t="s">
        <v>436</v>
      </c>
      <c r="B93" s="191"/>
      <c r="C93" s="194"/>
      <c r="D93" s="195"/>
      <c r="E93" s="195"/>
      <c r="F93" s="195"/>
      <c r="G93" s="195"/>
      <c r="H93" s="195"/>
      <c r="I93" s="196"/>
      <c r="W93" s="10" t="s">
        <v>427</v>
      </c>
      <c r="AA93" s="10" t="s">
        <v>272</v>
      </c>
      <c r="AE93" s="10" t="s">
        <v>435</v>
      </c>
    </row>
    <row r="94" spans="1:31" ht="27.75" customHeight="1" x14ac:dyDescent="0.15">
      <c r="A94" s="192" t="s">
        <v>437</v>
      </c>
      <c r="B94" s="193"/>
      <c r="C94" s="194"/>
      <c r="D94" s="195"/>
      <c r="E94" s="195"/>
      <c r="F94" s="195"/>
      <c r="G94" s="195"/>
      <c r="H94" s="195"/>
      <c r="I94" s="196"/>
      <c r="W94" s="10" t="s">
        <v>428</v>
      </c>
      <c r="AA94" s="10" t="s">
        <v>273</v>
      </c>
      <c r="AE94" s="10" t="s">
        <v>254</v>
      </c>
    </row>
    <row r="95" spans="1:31" ht="27.75" customHeight="1" x14ac:dyDescent="0.15">
      <c r="A95" s="192" t="s">
        <v>229</v>
      </c>
      <c r="B95" s="193"/>
      <c r="C95" s="194"/>
      <c r="D95" s="195"/>
      <c r="E95" s="195"/>
      <c r="F95" s="195"/>
      <c r="G95" s="195"/>
      <c r="H95" s="195"/>
      <c r="I95" s="196"/>
      <c r="AA95" s="10" t="s">
        <v>274</v>
      </c>
    </row>
    <row r="96" spans="1:31" ht="27.75" customHeight="1" x14ac:dyDescent="0.15">
      <c r="AA96" s="10" t="s">
        <v>229</v>
      </c>
    </row>
    <row r="97" spans="1:25" ht="27.75" customHeight="1" x14ac:dyDescent="0.15">
      <c r="A97" s="288" t="s">
        <v>394</v>
      </c>
      <c r="B97" s="288"/>
      <c r="C97" s="288"/>
      <c r="D97" s="288"/>
      <c r="E97" s="288"/>
      <c r="F97" s="288"/>
      <c r="G97" s="288"/>
      <c r="H97" s="288"/>
      <c r="I97" s="288"/>
    </row>
    <row r="98" spans="1:25" ht="27.75" customHeight="1" x14ac:dyDescent="0.15">
      <c r="A98" s="241" t="s">
        <v>374</v>
      </c>
      <c r="B98" s="276" t="s">
        <v>375</v>
      </c>
      <c r="C98" s="276"/>
      <c r="D98" s="276"/>
      <c r="E98" s="276"/>
      <c r="F98" s="276"/>
      <c r="G98" s="276"/>
      <c r="H98" s="276"/>
      <c r="I98" s="276"/>
    </row>
    <row r="99" spans="1:25" ht="27.75" customHeight="1" x14ac:dyDescent="0.15">
      <c r="A99" s="282"/>
      <c r="B99" s="39" t="s">
        <v>7</v>
      </c>
      <c r="C99" s="278" t="s">
        <v>395</v>
      </c>
      <c r="D99" s="279"/>
      <c r="E99" s="280"/>
      <c r="F99" s="279"/>
      <c r="G99" s="279"/>
      <c r="H99" s="279"/>
      <c r="I99" s="281"/>
      <c r="Y99" s="10" t="s">
        <v>255</v>
      </c>
    </row>
    <row r="100" spans="1:25" ht="27.75" customHeight="1" x14ac:dyDescent="0.15">
      <c r="A100" s="241" t="s">
        <v>108</v>
      </c>
      <c r="B100" s="51"/>
      <c r="C100" s="218" t="s">
        <v>23</v>
      </c>
      <c r="D100" s="219"/>
      <c r="E100" s="57"/>
      <c r="F100" s="12"/>
      <c r="G100" s="12"/>
      <c r="H100" s="12"/>
      <c r="I100" s="36"/>
      <c r="Y100" s="10" t="s">
        <v>254</v>
      </c>
    </row>
    <row r="101" spans="1:25" ht="27.75" customHeight="1" x14ac:dyDescent="0.15">
      <c r="A101" s="277"/>
      <c r="B101" s="146"/>
      <c r="C101" s="218" t="s">
        <v>25</v>
      </c>
      <c r="D101" s="219"/>
      <c r="E101" s="57"/>
      <c r="F101" s="13"/>
      <c r="G101" s="13"/>
      <c r="H101" s="13"/>
      <c r="I101" s="14"/>
    </row>
    <row r="102" spans="1:25" ht="27.75" customHeight="1" x14ac:dyDescent="0.15">
      <c r="A102" s="277"/>
      <c r="B102" s="146"/>
      <c r="C102" s="218" t="s">
        <v>24</v>
      </c>
      <c r="D102" s="219"/>
      <c r="E102" s="57"/>
      <c r="F102" s="13"/>
      <c r="G102" s="13"/>
      <c r="H102" s="13"/>
      <c r="I102" s="14"/>
      <c r="Y102" s="10" t="s">
        <v>0</v>
      </c>
    </row>
    <row r="103" spans="1:25" ht="27.75" customHeight="1" thickBot="1" x14ac:dyDescent="0.2">
      <c r="A103" s="277"/>
      <c r="B103" s="146"/>
      <c r="C103" s="220" t="s">
        <v>26</v>
      </c>
      <c r="D103" s="221"/>
      <c r="E103" s="51"/>
      <c r="F103" s="13"/>
      <c r="G103" s="13"/>
      <c r="H103" s="13"/>
      <c r="I103" s="14"/>
      <c r="Y103" s="10" t="s">
        <v>276</v>
      </c>
    </row>
    <row r="104" spans="1:25" ht="27.75" customHeight="1" thickTop="1" thickBot="1" x14ac:dyDescent="0.2">
      <c r="A104" s="42" t="s">
        <v>109</v>
      </c>
      <c r="B104" s="57"/>
      <c r="C104" s="218" t="s">
        <v>290</v>
      </c>
      <c r="D104" s="219"/>
      <c r="E104" s="57"/>
      <c r="F104" s="268" t="str">
        <f>IF(E104="","",IF(E104="有","義歯の状況を選択してください⇒"))</f>
        <v/>
      </c>
      <c r="G104" s="269"/>
      <c r="H104" s="270"/>
      <c r="I104" s="58"/>
      <c r="Y104" s="10" t="s">
        <v>277</v>
      </c>
    </row>
    <row r="105" spans="1:25" ht="27.75" customHeight="1" thickTop="1" x14ac:dyDescent="0.15">
      <c r="A105" s="215" t="s">
        <v>110</v>
      </c>
      <c r="B105" s="59"/>
      <c r="C105" s="260" t="s">
        <v>399</v>
      </c>
      <c r="D105" s="261"/>
      <c r="E105" s="59"/>
      <c r="F105" s="271" t="str">
        <f>IF(E105="","",IF(E105="治療食","治療食の種類を選択してください↓",""))</f>
        <v/>
      </c>
      <c r="G105" s="272"/>
      <c r="H105" s="272"/>
      <c r="I105" s="272"/>
      <c r="Y105" s="10" t="s">
        <v>406</v>
      </c>
    </row>
    <row r="106" spans="1:25" ht="27.75" customHeight="1" x14ac:dyDescent="0.15">
      <c r="A106" s="216"/>
      <c r="B106" s="146"/>
      <c r="C106" s="262"/>
      <c r="D106" s="263"/>
      <c r="E106" s="40"/>
      <c r="F106" s="258" t="s">
        <v>293</v>
      </c>
      <c r="G106" s="218"/>
      <c r="H106" s="218"/>
      <c r="I106" s="60"/>
      <c r="Y106" s="10" t="s">
        <v>278</v>
      </c>
    </row>
    <row r="107" spans="1:25" ht="27.75" customHeight="1" x14ac:dyDescent="0.15">
      <c r="A107" s="216"/>
      <c r="B107" s="146"/>
      <c r="C107" s="262"/>
      <c r="D107" s="263"/>
      <c r="E107" s="40"/>
      <c r="F107" s="258" t="s">
        <v>294</v>
      </c>
      <c r="G107" s="218"/>
      <c r="H107" s="218"/>
      <c r="I107" s="60"/>
      <c r="Y107" s="10" t="s">
        <v>279</v>
      </c>
    </row>
    <row r="108" spans="1:25" ht="27.75" customHeight="1" x14ac:dyDescent="0.15">
      <c r="A108" s="216"/>
      <c r="B108" s="146"/>
      <c r="C108" s="262"/>
      <c r="D108" s="263"/>
      <c r="E108" s="40"/>
      <c r="F108" s="258" t="s">
        <v>295</v>
      </c>
      <c r="G108" s="218"/>
      <c r="H108" s="218"/>
      <c r="I108" s="60"/>
      <c r="Y108" s="10" t="s">
        <v>280</v>
      </c>
    </row>
    <row r="109" spans="1:25" ht="27.75" customHeight="1" x14ac:dyDescent="0.15">
      <c r="A109" s="216"/>
      <c r="B109" s="147"/>
      <c r="C109" s="264"/>
      <c r="D109" s="265"/>
      <c r="E109" s="41"/>
      <c r="F109" s="259" t="s">
        <v>229</v>
      </c>
      <c r="G109" s="220"/>
      <c r="H109" s="220"/>
      <c r="I109" s="61"/>
      <c r="Y109" s="10" t="s">
        <v>237</v>
      </c>
    </row>
    <row r="110" spans="1:25" ht="27.75" customHeight="1" x14ac:dyDescent="0.15">
      <c r="A110" s="216"/>
      <c r="B110" s="51"/>
      <c r="C110" s="218" t="s">
        <v>230</v>
      </c>
      <c r="D110" s="218"/>
      <c r="E110" s="250" t="s">
        <v>296</v>
      </c>
      <c r="F110" s="218"/>
      <c r="G110" s="218"/>
      <c r="H110" s="219"/>
      <c r="I110" s="57"/>
    </row>
    <row r="111" spans="1:25" ht="27.75" customHeight="1" x14ac:dyDescent="0.15">
      <c r="A111" s="216"/>
      <c r="B111" s="146"/>
      <c r="C111" s="218"/>
      <c r="D111" s="218"/>
      <c r="E111" s="218" t="s">
        <v>297</v>
      </c>
      <c r="F111" s="218"/>
      <c r="G111" s="218"/>
      <c r="H111" s="219"/>
      <c r="I111" s="57"/>
      <c r="Y111" s="10" t="s">
        <v>254</v>
      </c>
    </row>
    <row r="112" spans="1:25" ht="27.75" customHeight="1" x14ac:dyDescent="0.15">
      <c r="A112" s="216"/>
      <c r="B112" s="146"/>
      <c r="C112" s="218"/>
      <c r="D112" s="218"/>
      <c r="E112" s="218" t="s">
        <v>298</v>
      </c>
      <c r="F112" s="218"/>
      <c r="G112" s="218"/>
      <c r="H112" s="219"/>
      <c r="I112" s="57"/>
    </row>
    <row r="113" spans="1:28" ht="27.75" customHeight="1" x14ac:dyDescent="0.15">
      <c r="A113" s="216"/>
      <c r="B113" s="147"/>
      <c r="C113" s="218"/>
      <c r="D113" s="218"/>
      <c r="E113" s="218" t="s">
        <v>299</v>
      </c>
      <c r="F113" s="218"/>
      <c r="G113" s="218"/>
      <c r="H113" s="219"/>
      <c r="I113" s="57"/>
      <c r="Y113" s="10" t="s">
        <v>0</v>
      </c>
    </row>
    <row r="114" spans="1:28" ht="27.75" customHeight="1" x14ac:dyDescent="0.15">
      <c r="A114" s="216"/>
      <c r="B114" s="59"/>
      <c r="C114" s="250" t="s">
        <v>231</v>
      </c>
      <c r="D114" s="250"/>
      <c r="E114" s="250" t="s">
        <v>300</v>
      </c>
      <c r="F114" s="250"/>
      <c r="G114" s="250"/>
      <c r="H114" s="251"/>
      <c r="I114" s="138"/>
      <c r="Y114" s="10" t="s">
        <v>10</v>
      </c>
    </row>
    <row r="115" spans="1:28" ht="27.75" customHeight="1" x14ac:dyDescent="0.15">
      <c r="A115" s="216"/>
      <c r="B115" s="146"/>
      <c r="C115" s="218"/>
      <c r="D115" s="218"/>
      <c r="E115" s="218" t="s">
        <v>301</v>
      </c>
      <c r="F115" s="218"/>
      <c r="G115" s="218"/>
      <c r="H115" s="219"/>
      <c r="I115" s="137"/>
      <c r="Y115" s="10" t="s">
        <v>287</v>
      </c>
    </row>
    <row r="116" spans="1:28" ht="27.75" customHeight="1" x14ac:dyDescent="0.15">
      <c r="A116" s="216"/>
      <c r="B116" s="146"/>
      <c r="C116" s="218"/>
      <c r="D116" s="218"/>
      <c r="E116" s="218" t="s">
        <v>302</v>
      </c>
      <c r="F116" s="218"/>
      <c r="G116" s="218"/>
      <c r="H116" s="219"/>
      <c r="I116" s="137"/>
      <c r="Y116" s="10" t="s">
        <v>122</v>
      </c>
    </row>
    <row r="117" spans="1:28" ht="27.75" customHeight="1" x14ac:dyDescent="0.15">
      <c r="A117" s="216"/>
      <c r="B117" s="146"/>
      <c r="C117" s="218"/>
      <c r="D117" s="218"/>
      <c r="E117" s="218" t="s">
        <v>303</v>
      </c>
      <c r="F117" s="218"/>
      <c r="G117" s="218"/>
      <c r="H117" s="219"/>
      <c r="I117" s="137"/>
    </row>
    <row r="118" spans="1:28" ht="27.75" customHeight="1" x14ac:dyDescent="0.15">
      <c r="A118" s="216"/>
      <c r="B118" s="146"/>
      <c r="C118" s="218"/>
      <c r="D118" s="218"/>
      <c r="E118" s="218" t="s">
        <v>305</v>
      </c>
      <c r="F118" s="218"/>
      <c r="G118" s="218"/>
      <c r="H118" s="219"/>
      <c r="I118" s="137"/>
      <c r="Y118" s="10" t="s">
        <v>285</v>
      </c>
    </row>
    <row r="119" spans="1:28" ht="27.75" customHeight="1" x14ac:dyDescent="0.15">
      <c r="A119" s="216"/>
      <c r="B119" s="146"/>
      <c r="C119" s="218"/>
      <c r="D119" s="218"/>
      <c r="E119" s="218" t="s">
        <v>306</v>
      </c>
      <c r="F119" s="218"/>
      <c r="G119" s="218"/>
      <c r="H119" s="219"/>
      <c r="I119" s="137"/>
    </row>
    <row r="120" spans="1:28" ht="27.75" customHeight="1" x14ac:dyDescent="0.15">
      <c r="A120" s="216"/>
      <c r="B120" s="147"/>
      <c r="C120" s="220"/>
      <c r="D120" s="220"/>
      <c r="E120" s="220" t="s">
        <v>304</v>
      </c>
      <c r="F120" s="220"/>
      <c r="G120" s="220"/>
      <c r="H120" s="221"/>
      <c r="I120" s="139"/>
      <c r="Y120" s="10" t="s">
        <v>288</v>
      </c>
    </row>
    <row r="121" spans="1:28" ht="27.75" customHeight="1" thickBot="1" x14ac:dyDescent="0.2">
      <c r="A121" s="217"/>
      <c r="B121" s="51"/>
      <c r="C121" s="220" t="s">
        <v>233</v>
      </c>
      <c r="D121" s="220"/>
      <c r="E121" s="220" t="s">
        <v>309</v>
      </c>
      <c r="F121" s="220"/>
      <c r="G121" s="220"/>
      <c r="H121" s="221"/>
      <c r="I121" s="139"/>
      <c r="Y121" s="10" t="s">
        <v>289</v>
      </c>
    </row>
    <row r="122" spans="1:28" ht="27.75" customHeight="1" thickTop="1" thickBot="1" x14ac:dyDescent="0.2">
      <c r="A122" s="42" t="s">
        <v>310</v>
      </c>
      <c r="B122" s="57"/>
      <c r="C122" s="255" t="s">
        <v>311</v>
      </c>
      <c r="D122" s="255"/>
      <c r="E122" s="256"/>
      <c r="F122" s="244"/>
      <c r="G122" s="245"/>
      <c r="H122" s="245"/>
      <c r="I122" s="257"/>
    </row>
    <row r="123" spans="1:28" ht="27.75" customHeight="1" thickTop="1" x14ac:dyDescent="0.15">
      <c r="A123" s="199" t="s">
        <v>312</v>
      </c>
      <c r="B123" s="59"/>
      <c r="C123" s="250" t="s">
        <v>313</v>
      </c>
      <c r="D123" s="250"/>
      <c r="E123" s="250" t="s">
        <v>314</v>
      </c>
      <c r="F123" s="250"/>
      <c r="G123" s="250"/>
      <c r="H123" s="251"/>
      <c r="I123" s="57"/>
      <c r="AB123" s="10" t="s">
        <v>254</v>
      </c>
    </row>
    <row r="124" spans="1:28" ht="27.75" customHeight="1" x14ac:dyDescent="0.15">
      <c r="A124" s="199"/>
      <c r="B124" s="146"/>
      <c r="C124" s="218"/>
      <c r="D124" s="218"/>
      <c r="E124" s="218" t="s">
        <v>315</v>
      </c>
      <c r="F124" s="218"/>
      <c r="G124" s="218"/>
      <c r="H124" s="219"/>
      <c r="I124" s="57"/>
    </row>
    <row r="125" spans="1:28" ht="27.75" customHeight="1" thickBot="1" x14ac:dyDescent="0.2">
      <c r="A125" s="199"/>
      <c r="B125" s="146"/>
      <c r="C125" s="218"/>
      <c r="D125" s="218"/>
      <c r="E125" s="220" t="s">
        <v>316</v>
      </c>
      <c r="F125" s="220"/>
      <c r="G125" s="220"/>
      <c r="H125" s="221"/>
      <c r="I125" s="51"/>
      <c r="AA125" s="10" t="s">
        <v>291</v>
      </c>
    </row>
    <row r="126" spans="1:28" ht="27.75" customHeight="1" thickTop="1" thickBot="1" x14ac:dyDescent="0.2">
      <c r="A126" s="199"/>
      <c r="B126" s="147"/>
      <c r="C126" s="218" t="s">
        <v>317</v>
      </c>
      <c r="D126" s="219"/>
      <c r="E126" s="252"/>
      <c r="F126" s="253"/>
      <c r="G126" s="253"/>
      <c r="H126" s="253"/>
      <c r="I126" s="254"/>
      <c r="AA126" s="10" t="s">
        <v>292</v>
      </c>
    </row>
    <row r="127" spans="1:28" ht="27.75" customHeight="1" thickTop="1" x14ac:dyDescent="0.15">
      <c r="A127" s="199" t="s">
        <v>320</v>
      </c>
      <c r="B127" s="51"/>
      <c r="C127" s="218" t="s">
        <v>321</v>
      </c>
      <c r="D127" s="218"/>
      <c r="E127" s="250" t="s">
        <v>37</v>
      </c>
      <c r="F127" s="250"/>
      <c r="G127" s="250"/>
      <c r="H127" s="251"/>
      <c r="I127" s="62"/>
    </row>
    <row r="128" spans="1:28" ht="27.75" customHeight="1" x14ac:dyDescent="0.15">
      <c r="A128" s="199"/>
      <c r="B128" s="146"/>
      <c r="C128" s="218"/>
      <c r="D128" s="218"/>
      <c r="E128" s="218" t="s">
        <v>38</v>
      </c>
      <c r="F128" s="218"/>
      <c r="G128" s="218"/>
      <c r="H128" s="219"/>
      <c r="I128" s="57"/>
      <c r="AA128" s="10" t="s">
        <v>293</v>
      </c>
    </row>
    <row r="129" spans="1:30" ht="27.75" customHeight="1" x14ac:dyDescent="0.15">
      <c r="A129" s="199"/>
      <c r="B129" s="146"/>
      <c r="C129" s="218"/>
      <c r="D129" s="218"/>
      <c r="E129" s="218" t="s">
        <v>327</v>
      </c>
      <c r="F129" s="218"/>
      <c r="G129" s="218"/>
      <c r="H129" s="219"/>
      <c r="I129" s="57"/>
      <c r="AA129" s="10" t="s">
        <v>294</v>
      </c>
    </row>
    <row r="130" spans="1:30" ht="27.75" customHeight="1" x14ac:dyDescent="0.15">
      <c r="A130" s="199"/>
      <c r="B130" s="146"/>
      <c r="C130" s="218"/>
      <c r="D130" s="218"/>
      <c r="E130" s="218" t="s">
        <v>328</v>
      </c>
      <c r="F130" s="218"/>
      <c r="G130" s="218"/>
      <c r="H130" s="219"/>
      <c r="I130" s="57"/>
      <c r="AA130" s="10" t="s">
        <v>295</v>
      </c>
    </row>
    <row r="131" spans="1:30" ht="27.75" customHeight="1" x14ac:dyDescent="0.15">
      <c r="A131" s="199"/>
      <c r="B131" s="146"/>
      <c r="C131" s="218"/>
      <c r="D131" s="218"/>
      <c r="E131" s="218" t="s">
        <v>329</v>
      </c>
      <c r="F131" s="218"/>
      <c r="G131" s="218"/>
      <c r="H131" s="219"/>
      <c r="I131" s="57"/>
      <c r="AA131" s="10" t="s">
        <v>229</v>
      </c>
    </row>
    <row r="132" spans="1:30" ht="27.75" customHeight="1" x14ac:dyDescent="0.15">
      <c r="A132" s="199"/>
      <c r="B132" s="146"/>
      <c r="C132" s="218"/>
      <c r="D132" s="218"/>
      <c r="E132" s="218" t="s">
        <v>330</v>
      </c>
      <c r="F132" s="218"/>
      <c r="G132" s="218"/>
      <c r="H132" s="219"/>
      <c r="I132" s="57"/>
    </row>
    <row r="133" spans="1:30" ht="27.75" customHeight="1" x14ac:dyDescent="0.15">
      <c r="A133" s="199"/>
      <c r="B133" s="146"/>
      <c r="C133" s="218" t="s">
        <v>331</v>
      </c>
      <c r="D133" s="218"/>
      <c r="E133" s="218" t="s">
        <v>255</v>
      </c>
      <c r="F133" s="218"/>
      <c r="G133" s="218"/>
      <c r="H133" s="219"/>
      <c r="I133" s="57"/>
      <c r="AA133" s="10" t="s">
        <v>285</v>
      </c>
    </row>
    <row r="134" spans="1:30" ht="27.75" customHeight="1" x14ac:dyDescent="0.15">
      <c r="A134" s="199"/>
      <c r="B134" s="146"/>
      <c r="C134" s="218"/>
      <c r="D134" s="218"/>
      <c r="E134" s="218" t="s">
        <v>332</v>
      </c>
      <c r="F134" s="218"/>
      <c r="G134" s="218"/>
      <c r="H134" s="219"/>
      <c r="I134" s="57"/>
    </row>
    <row r="135" spans="1:30" ht="27.75" customHeight="1" x14ac:dyDescent="0.15">
      <c r="A135" s="199"/>
      <c r="B135" s="147"/>
      <c r="C135" s="218"/>
      <c r="D135" s="218"/>
      <c r="E135" s="218" t="s">
        <v>333</v>
      </c>
      <c r="F135" s="218"/>
      <c r="G135" s="218"/>
      <c r="H135" s="219"/>
      <c r="I135" s="57"/>
      <c r="Y135" s="10" t="s">
        <v>296</v>
      </c>
    </row>
    <row r="136" spans="1:30" ht="27.75" customHeight="1" thickBot="1" x14ac:dyDescent="0.2">
      <c r="A136" s="199" t="s">
        <v>139</v>
      </c>
      <c r="B136" s="242"/>
      <c r="C136" s="239" t="s">
        <v>396</v>
      </c>
      <c r="D136" s="239"/>
      <c r="E136" s="239"/>
      <c r="F136" s="239"/>
      <c r="G136" s="239"/>
      <c r="H136" s="239"/>
      <c r="I136" s="240"/>
      <c r="Y136" s="10" t="s">
        <v>297</v>
      </c>
    </row>
    <row r="137" spans="1:30" ht="28.5" customHeight="1" thickTop="1" thickBot="1" x14ac:dyDescent="0.2">
      <c r="A137" s="241"/>
      <c r="B137" s="243"/>
      <c r="C137" s="244"/>
      <c r="D137" s="245"/>
      <c r="E137" s="245"/>
      <c r="F137" s="245"/>
      <c r="G137" s="245"/>
      <c r="H137" s="245"/>
      <c r="I137" s="246"/>
      <c r="Y137" s="10" t="s">
        <v>298</v>
      </c>
    </row>
    <row r="138" spans="1:30" ht="28.5" customHeight="1" thickTop="1" x14ac:dyDescent="0.15">
      <c r="A138" s="215" t="s">
        <v>334</v>
      </c>
      <c r="B138" s="51"/>
      <c r="C138" s="247" t="str">
        <f>IF(B138="","",IF(B138="有","該当する項目をチェックしてください↓",""))</f>
        <v/>
      </c>
      <c r="D138" s="248"/>
      <c r="E138" s="248"/>
      <c r="F138" s="248"/>
      <c r="G138" s="248"/>
      <c r="H138" s="248"/>
      <c r="I138" s="249"/>
      <c r="AD138" s="10" t="s">
        <v>299</v>
      </c>
    </row>
    <row r="139" spans="1:30" ht="28.5" customHeight="1" x14ac:dyDescent="0.15">
      <c r="A139" s="216"/>
      <c r="B139" s="146"/>
      <c r="C139" s="218" t="s">
        <v>335</v>
      </c>
      <c r="D139" s="218"/>
      <c r="E139" s="218"/>
      <c r="F139" s="218"/>
      <c r="G139" s="218"/>
      <c r="H139" s="219"/>
      <c r="I139" s="60"/>
    </row>
    <row r="140" spans="1:30" ht="28.5" customHeight="1" x14ac:dyDescent="0.15">
      <c r="A140" s="216"/>
      <c r="B140" s="146"/>
      <c r="C140" s="218" t="s">
        <v>336</v>
      </c>
      <c r="D140" s="218"/>
      <c r="E140" s="218"/>
      <c r="F140" s="218"/>
      <c r="G140" s="218"/>
      <c r="H140" s="219"/>
      <c r="I140" s="60"/>
      <c r="AD140" s="10" t="s">
        <v>300</v>
      </c>
    </row>
    <row r="141" spans="1:30" ht="28.5" customHeight="1" x14ac:dyDescent="0.15">
      <c r="A141" s="216"/>
      <c r="B141" s="146"/>
      <c r="C141" s="218" t="s">
        <v>337</v>
      </c>
      <c r="D141" s="218"/>
      <c r="E141" s="218"/>
      <c r="F141" s="218"/>
      <c r="G141" s="218"/>
      <c r="H141" s="219"/>
      <c r="I141" s="60"/>
      <c r="AD141" s="10" t="s">
        <v>301</v>
      </c>
    </row>
    <row r="142" spans="1:30" ht="28.5" customHeight="1" x14ac:dyDescent="0.15">
      <c r="A142" s="216"/>
      <c r="B142" s="146"/>
      <c r="C142" s="218" t="s">
        <v>338</v>
      </c>
      <c r="D142" s="218"/>
      <c r="E142" s="218"/>
      <c r="F142" s="218"/>
      <c r="G142" s="218"/>
      <c r="H142" s="219"/>
      <c r="I142" s="60"/>
      <c r="AD142" s="10" t="s">
        <v>302</v>
      </c>
    </row>
    <row r="143" spans="1:30" ht="28.5" customHeight="1" x14ac:dyDescent="0.15">
      <c r="A143" s="216"/>
      <c r="B143" s="146"/>
      <c r="C143" s="218" t="s">
        <v>339</v>
      </c>
      <c r="D143" s="218"/>
      <c r="E143" s="218"/>
      <c r="F143" s="218"/>
      <c r="G143" s="218"/>
      <c r="H143" s="219"/>
      <c r="I143" s="60"/>
      <c r="AD143" s="10" t="s">
        <v>303</v>
      </c>
    </row>
    <row r="144" spans="1:30" ht="28.5" customHeight="1" x14ac:dyDescent="0.15">
      <c r="A144" s="216"/>
      <c r="B144" s="146"/>
      <c r="C144" s="218" t="s">
        <v>340</v>
      </c>
      <c r="D144" s="218"/>
      <c r="E144" s="218"/>
      <c r="F144" s="218"/>
      <c r="G144" s="218"/>
      <c r="H144" s="219"/>
      <c r="I144" s="60"/>
      <c r="AD144" s="10" t="s">
        <v>305</v>
      </c>
    </row>
    <row r="145" spans="1:30" ht="28.5" customHeight="1" x14ac:dyDescent="0.15">
      <c r="A145" s="216"/>
      <c r="B145" s="146"/>
      <c r="C145" s="218" t="s">
        <v>341</v>
      </c>
      <c r="D145" s="218"/>
      <c r="E145" s="218"/>
      <c r="F145" s="218"/>
      <c r="G145" s="218"/>
      <c r="H145" s="219"/>
      <c r="I145" s="60"/>
      <c r="AD145" s="10" t="s">
        <v>306</v>
      </c>
    </row>
    <row r="146" spans="1:30" ht="28.5" customHeight="1" x14ac:dyDescent="0.15">
      <c r="A146" s="216"/>
      <c r="B146" s="146"/>
      <c r="C146" s="218" t="s">
        <v>342</v>
      </c>
      <c r="D146" s="218"/>
      <c r="E146" s="218"/>
      <c r="F146" s="218"/>
      <c r="G146" s="218"/>
      <c r="H146" s="219"/>
      <c r="I146" s="60"/>
      <c r="AD146" s="10" t="s">
        <v>304</v>
      </c>
    </row>
    <row r="147" spans="1:30" ht="28.5" customHeight="1" x14ac:dyDescent="0.15">
      <c r="A147" s="216"/>
      <c r="B147" s="146"/>
      <c r="C147" s="218" t="s">
        <v>343</v>
      </c>
      <c r="D147" s="218"/>
      <c r="E147" s="218"/>
      <c r="F147" s="218"/>
      <c r="G147" s="218"/>
      <c r="H147" s="219"/>
      <c r="I147" s="60"/>
    </row>
    <row r="148" spans="1:30" ht="28.5" customHeight="1" x14ac:dyDescent="0.15">
      <c r="A148" s="216"/>
      <c r="B148" s="146"/>
      <c r="C148" s="218" t="s">
        <v>400</v>
      </c>
      <c r="D148" s="218"/>
      <c r="E148" s="218"/>
      <c r="F148" s="218"/>
      <c r="G148" s="218"/>
      <c r="H148" s="219"/>
      <c r="I148" s="60"/>
      <c r="AD148" s="10" t="s">
        <v>307</v>
      </c>
    </row>
    <row r="149" spans="1:30" ht="28.5" customHeight="1" x14ac:dyDescent="0.15">
      <c r="A149" s="216"/>
      <c r="B149" s="146"/>
      <c r="C149" s="218" t="s">
        <v>344</v>
      </c>
      <c r="D149" s="218"/>
      <c r="E149" s="218"/>
      <c r="F149" s="218"/>
      <c r="G149" s="218"/>
      <c r="H149" s="219"/>
      <c r="I149" s="60"/>
      <c r="AD149" s="10" t="s">
        <v>308</v>
      </c>
    </row>
    <row r="150" spans="1:30" ht="28.5" customHeight="1" x14ac:dyDescent="0.15">
      <c r="A150" s="216"/>
      <c r="B150" s="146"/>
      <c r="C150" s="218" t="s">
        <v>345</v>
      </c>
      <c r="D150" s="218"/>
      <c r="E150" s="218"/>
      <c r="F150" s="218"/>
      <c r="G150" s="218"/>
      <c r="H150" s="219"/>
      <c r="I150" s="60"/>
    </row>
    <row r="151" spans="1:30" ht="28.5" customHeight="1" thickBot="1" x14ac:dyDescent="0.2">
      <c r="A151" s="216"/>
      <c r="B151" s="146"/>
      <c r="C151" s="218" t="s">
        <v>346</v>
      </c>
      <c r="D151" s="218"/>
      <c r="E151" s="218"/>
      <c r="F151" s="220"/>
      <c r="G151" s="220"/>
      <c r="H151" s="221"/>
      <c r="I151" s="61"/>
      <c r="Y151" s="10" t="s">
        <v>285</v>
      </c>
    </row>
    <row r="152" spans="1:30" ht="27.75" customHeight="1" thickTop="1" thickBot="1" x14ac:dyDescent="0.2">
      <c r="A152" s="217"/>
      <c r="B152" s="146"/>
      <c r="C152" s="224" t="str">
        <f>IF(I151="","",IF(I151="○","その他事項を記入してください⇒"))</f>
        <v/>
      </c>
      <c r="D152" s="224"/>
      <c r="E152" s="225"/>
      <c r="F152" s="226"/>
      <c r="G152" s="227"/>
      <c r="H152" s="227"/>
      <c r="I152" s="228"/>
    </row>
    <row r="153" spans="1:30" ht="27.75" customHeight="1" thickTop="1" x14ac:dyDescent="0.15">
      <c r="A153" s="215" t="s">
        <v>12</v>
      </c>
      <c r="B153" s="51"/>
      <c r="C153" s="201" t="str">
        <f>IF(B153="","",IF(B153="有","医療処置を選択してください↓",""))</f>
        <v/>
      </c>
      <c r="D153" s="201"/>
      <c r="E153" s="201"/>
      <c r="F153" s="213"/>
      <c r="G153" s="213"/>
      <c r="H153" s="213"/>
      <c r="I153" s="214"/>
      <c r="AD153" s="10" t="s">
        <v>318</v>
      </c>
    </row>
    <row r="154" spans="1:30" ht="27.75" customHeight="1" x14ac:dyDescent="0.15">
      <c r="A154" s="216"/>
      <c r="B154" s="148"/>
      <c r="C154" s="218" t="s">
        <v>347</v>
      </c>
      <c r="D154" s="218"/>
      <c r="E154" s="218"/>
      <c r="F154" s="218"/>
      <c r="G154" s="218"/>
      <c r="H154" s="219"/>
      <c r="I154" s="60"/>
      <c r="AD154" s="10" t="s">
        <v>319</v>
      </c>
    </row>
    <row r="155" spans="1:30" ht="27.75" customHeight="1" x14ac:dyDescent="0.15">
      <c r="A155" s="216"/>
      <c r="B155" s="148"/>
      <c r="C155" s="218" t="s">
        <v>348</v>
      </c>
      <c r="D155" s="218"/>
      <c r="E155" s="218"/>
      <c r="F155" s="218"/>
      <c r="G155" s="218"/>
      <c r="H155" s="219"/>
      <c r="I155" s="60"/>
    </row>
    <row r="156" spans="1:30" ht="27.75" customHeight="1" x14ac:dyDescent="0.15">
      <c r="A156" s="216"/>
      <c r="B156" s="148"/>
      <c r="C156" s="218" t="s">
        <v>349</v>
      </c>
      <c r="D156" s="218"/>
      <c r="E156" s="218"/>
      <c r="F156" s="218"/>
      <c r="G156" s="218"/>
      <c r="H156" s="219"/>
      <c r="I156" s="60"/>
      <c r="AD156" s="10" t="s">
        <v>285</v>
      </c>
    </row>
    <row r="157" spans="1:30" ht="27.75" customHeight="1" x14ac:dyDescent="0.15">
      <c r="A157" s="216"/>
      <c r="B157" s="148"/>
      <c r="C157" s="218" t="s">
        <v>350</v>
      </c>
      <c r="D157" s="218"/>
      <c r="E157" s="218"/>
      <c r="F157" s="218"/>
      <c r="G157" s="218"/>
      <c r="H157" s="219"/>
      <c r="I157" s="60"/>
    </row>
    <row r="158" spans="1:30" ht="27.75" customHeight="1" x14ac:dyDescent="0.15">
      <c r="A158" s="216"/>
      <c r="B158" s="148"/>
      <c r="C158" s="218" t="s">
        <v>351</v>
      </c>
      <c r="D158" s="218"/>
      <c r="E158" s="218"/>
      <c r="F158" s="218"/>
      <c r="G158" s="218"/>
      <c r="H158" s="219"/>
      <c r="I158" s="60"/>
      <c r="AD158" s="10" t="s">
        <v>285</v>
      </c>
    </row>
    <row r="159" spans="1:30" ht="27.75" customHeight="1" x14ac:dyDescent="0.15">
      <c r="A159" s="216"/>
      <c r="B159" s="148"/>
      <c r="C159" s="218" t="s">
        <v>352</v>
      </c>
      <c r="D159" s="218"/>
      <c r="E159" s="218"/>
      <c r="F159" s="218"/>
      <c r="G159" s="218"/>
      <c r="H159" s="219"/>
      <c r="I159" s="60"/>
    </row>
    <row r="160" spans="1:30" ht="27.75" customHeight="1" x14ac:dyDescent="0.15">
      <c r="A160" s="216"/>
      <c r="B160" s="148"/>
      <c r="C160" s="218" t="s">
        <v>353</v>
      </c>
      <c r="D160" s="218"/>
      <c r="E160" s="218"/>
      <c r="F160" s="218"/>
      <c r="G160" s="218"/>
      <c r="H160" s="219"/>
      <c r="I160" s="60"/>
      <c r="AD160" s="10" t="s">
        <v>255</v>
      </c>
    </row>
    <row r="161" spans="1:33" ht="27.75" customHeight="1" x14ac:dyDescent="0.15">
      <c r="A161" s="216"/>
      <c r="B161" s="148"/>
      <c r="C161" s="218" t="s">
        <v>354</v>
      </c>
      <c r="D161" s="218"/>
      <c r="E161" s="218"/>
      <c r="F161" s="218"/>
      <c r="G161" s="218"/>
      <c r="H161" s="219"/>
      <c r="I161" s="60"/>
      <c r="AD161" s="10" t="s">
        <v>254</v>
      </c>
    </row>
    <row r="162" spans="1:33" ht="27.75" customHeight="1" x14ac:dyDescent="0.15">
      <c r="A162" s="216"/>
      <c r="B162" s="148"/>
      <c r="C162" s="218" t="s">
        <v>355</v>
      </c>
      <c r="D162" s="218"/>
      <c r="E162" s="218"/>
      <c r="F162" s="218"/>
      <c r="G162" s="218"/>
      <c r="H162" s="219"/>
      <c r="I162" s="60"/>
    </row>
    <row r="163" spans="1:33" ht="27.75" customHeight="1" x14ac:dyDescent="0.15">
      <c r="A163" s="216"/>
      <c r="B163" s="148"/>
      <c r="C163" s="218" t="s">
        <v>356</v>
      </c>
      <c r="D163" s="218"/>
      <c r="E163" s="218"/>
      <c r="F163" s="218"/>
      <c r="G163" s="218"/>
      <c r="H163" s="219"/>
      <c r="I163" s="60"/>
      <c r="AD163" s="10" t="s">
        <v>285</v>
      </c>
    </row>
    <row r="164" spans="1:33" ht="27.75" customHeight="1" x14ac:dyDescent="0.15">
      <c r="A164" s="216"/>
      <c r="B164" s="148"/>
      <c r="C164" s="218" t="s">
        <v>357</v>
      </c>
      <c r="D164" s="218"/>
      <c r="E164" s="218"/>
      <c r="F164" s="218"/>
      <c r="G164" s="218"/>
      <c r="H164" s="219"/>
      <c r="I164" s="60"/>
    </row>
    <row r="165" spans="1:33" ht="27.75" customHeight="1" x14ac:dyDescent="0.15">
      <c r="A165" s="216"/>
      <c r="B165" s="148"/>
      <c r="C165" s="218" t="s">
        <v>358</v>
      </c>
      <c r="D165" s="218"/>
      <c r="E165" s="218"/>
      <c r="F165" s="218"/>
      <c r="G165" s="218"/>
      <c r="H165" s="219"/>
      <c r="I165" s="60"/>
      <c r="AG165" s="10" t="s">
        <v>255</v>
      </c>
    </row>
    <row r="166" spans="1:33" ht="27.75" customHeight="1" x14ac:dyDescent="0.15">
      <c r="A166" s="216"/>
      <c r="B166" s="148"/>
      <c r="C166" s="218" t="s">
        <v>359</v>
      </c>
      <c r="D166" s="218"/>
      <c r="E166" s="218"/>
      <c r="F166" s="218"/>
      <c r="G166" s="218"/>
      <c r="H166" s="219"/>
      <c r="I166" s="60"/>
      <c r="AG166" s="10" t="s">
        <v>254</v>
      </c>
    </row>
    <row r="167" spans="1:33" ht="27.75" customHeight="1" x14ac:dyDescent="0.15">
      <c r="A167" s="216"/>
      <c r="B167" s="148"/>
      <c r="C167" s="218" t="s">
        <v>360</v>
      </c>
      <c r="D167" s="218"/>
      <c r="E167" s="218"/>
      <c r="F167" s="218"/>
      <c r="G167" s="218"/>
      <c r="H167" s="219"/>
      <c r="I167" s="60"/>
    </row>
    <row r="168" spans="1:33" ht="27.75" customHeight="1" x14ac:dyDescent="0.15">
      <c r="A168" s="216"/>
      <c r="B168" s="148"/>
      <c r="C168" s="218" t="s">
        <v>361</v>
      </c>
      <c r="D168" s="218"/>
      <c r="E168" s="218"/>
      <c r="F168" s="218"/>
      <c r="G168" s="218"/>
      <c r="H168" s="219"/>
      <c r="I168" s="60"/>
      <c r="AG168" s="10" t="s">
        <v>285</v>
      </c>
    </row>
    <row r="169" spans="1:33" ht="27.75" customHeight="1" x14ac:dyDescent="0.15">
      <c r="A169" s="216"/>
      <c r="B169" s="148"/>
      <c r="C169" s="218" t="s">
        <v>362</v>
      </c>
      <c r="D169" s="218"/>
      <c r="E169" s="218"/>
      <c r="F169" s="218"/>
      <c r="G169" s="218"/>
      <c r="H169" s="219"/>
      <c r="I169" s="60"/>
    </row>
    <row r="170" spans="1:33" ht="27.75" customHeight="1" x14ac:dyDescent="0.15">
      <c r="A170" s="216"/>
      <c r="B170" s="148"/>
      <c r="C170" s="218" t="s">
        <v>363</v>
      </c>
      <c r="D170" s="218"/>
      <c r="E170" s="218"/>
      <c r="F170" s="218"/>
      <c r="G170" s="218"/>
      <c r="H170" s="219"/>
      <c r="I170" s="60"/>
      <c r="AG170" s="10" t="s">
        <v>255</v>
      </c>
    </row>
    <row r="171" spans="1:33" ht="27.75" customHeight="1" thickBot="1" x14ac:dyDescent="0.2">
      <c r="A171" s="216"/>
      <c r="B171" s="148"/>
      <c r="C171" s="218" t="s">
        <v>364</v>
      </c>
      <c r="D171" s="218"/>
      <c r="E171" s="218"/>
      <c r="F171" s="218"/>
      <c r="G171" s="220"/>
      <c r="H171" s="221"/>
      <c r="I171" s="61"/>
      <c r="AG171" s="10" t="s">
        <v>254</v>
      </c>
    </row>
    <row r="172" spans="1:33" ht="27.75" customHeight="1" thickTop="1" thickBot="1" x14ac:dyDescent="0.2">
      <c r="A172" s="216"/>
      <c r="B172" s="148"/>
      <c r="C172" s="201" t="str">
        <f>IF(I171="","",IF(I171="○","部位を入力してください⇒",""))</f>
        <v/>
      </c>
      <c r="D172" s="201"/>
      <c r="E172" s="201"/>
      <c r="F172" s="202"/>
      <c r="G172" s="210"/>
      <c r="H172" s="211"/>
      <c r="I172" s="212"/>
    </row>
    <row r="173" spans="1:33" ht="27.75" customHeight="1" thickTop="1" thickBot="1" x14ac:dyDescent="0.2">
      <c r="A173" s="216"/>
      <c r="B173" s="148"/>
      <c r="C173" s="218" t="s">
        <v>365</v>
      </c>
      <c r="D173" s="218"/>
      <c r="E173" s="218"/>
      <c r="F173" s="218"/>
      <c r="G173" s="222"/>
      <c r="H173" s="223"/>
      <c r="I173" s="63"/>
      <c r="AB173" s="10" t="s">
        <v>255</v>
      </c>
    </row>
    <row r="174" spans="1:33" ht="27.75" customHeight="1" thickTop="1" thickBot="1" x14ac:dyDescent="0.2">
      <c r="A174" s="217"/>
      <c r="B174" s="148"/>
      <c r="C174" s="208" t="str">
        <f>IF(I173="","",IF(I173="○","その他事項を入力してください⇒",""))</f>
        <v/>
      </c>
      <c r="D174" s="208"/>
      <c r="E174" s="208"/>
      <c r="F174" s="209"/>
      <c r="G174" s="210"/>
      <c r="H174" s="211"/>
      <c r="I174" s="212"/>
      <c r="AB174" s="10" t="s">
        <v>254</v>
      </c>
    </row>
    <row r="175" spans="1:33" ht="27.75" customHeight="1" thickTop="1" thickBot="1" x14ac:dyDescent="0.2">
      <c r="A175" s="42" t="s">
        <v>17</v>
      </c>
      <c r="B175" s="57"/>
      <c r="C175" s="201" t="str">
        <f>IF(B175="","",IF(B175="有","麻痺の状態等を入力してください⇒",""))</f>
        <v/>
      </c>
      <c r="D175" s="201"/>
      <c r="E175" s="201"/>
      <c r="F175" s="202"/>
      <c r="G175" s="203"/>
      <c r="H175" s="204"/>
      <c r="I175" s="205"/>
    </row>
    <row r="176" spans="1:33" ht="27.75" customHeight="1" thickTop="1" thickBot="1" x14ac:dyDescent="0.2">
      <c r="A176" s="42" t="s">
        <v>19</v>
      </c>
      <c r="B176" s="57"/>
      <c r="C176" s="201" t="str">
        <f>IF(B176="","",IF(B176="有","聴力障害の状態等を入力してください⇒",""))</f>
        <v/>
      </c>
      <c r="D176" s="201"/>
      <c r="E176" s="201"/>
      <c r="F176" s="202"/>
      <c r="G176" s="203"/>
      <c r="H176" s="204"/>
      <c r="I176" s="205"/>
      <c r="AA176" s="10" t="s">
        <v>232</v>
      </c>
      <c r="AB176" s="10" t="s">
        <v>255</v>
      </c>
    </row>
    <row r="177" spans="1:28" ht="27.75" customHeight="1" thickTop="1" thickBot="1" x14ac:dyDescent="0.2">
      <c r="A177" s="42" t="s">
        <v>18</v>
      </c>
      <c r="B177" s="57"/>
      <c r="C177" s="201" t="str">
        <f>IF(B177="","",IF(B177="有","視力障害の状態等を入力してください⇒",""))</f>
        <v/>
      </c>
      <c r="D177" s="201"/>
      <c r="E177" s="201"/>
      <c r="F177" s="202"/>
      <c r="G177" s="203"/>
      <c r="H177" s="204"/>
      <c r="I177" s="205"/>
      <c r="AA177" s="10" t="s">
        <v>232</v>
      </c>
      <c r="AB177" s="10" t="s">
        <v>254</v>
      </c>
    </row>
    <row r="178" spans="1:28" ht="27.75" customHeight="1" thickTop="1" x14ac:dyDescent="0.15">
      <c r="A178" s="199" t="s">
        <v>20</v>
      </c>
      <c r="B178" s="199"/>
      <c r="C178" s="206"/>
      <c r="D178" s="206"/>
      <c r="E178" s="206"/>
      <c r="F178" s="206"/>
      <c r="G178" s="207"/>
      <c r="H178" s="207"/>
      <c r="I178" s="207"/>
      <c r="AA178" s="10" t="s">
        <v>232</v>
      </c>
    </row>
    <row r="179" spans="1:28" ht="17.25" customHeight="1" x14ac:dyDescent="0.15">
      <c r="A179" s="199" t="s">
        <v>366</v>
      </c>
      <c r="B179" s="199"/>
      <c r="C179" s="200" t="s">
        <v>398</v>
      </c>
      <c r="D179" s="200"/>
      <c r="E179" s="200"/>
      <c r="F179" s="200"/>
      <c r="G179" s="200"/>
      <c r="H179" s="200"/>
      <c r="I179" s="200"/>
    </row>
    <row r="180" spans="1:28" ht="50.25" customHeight="1" x14ac:dyDescent="0.15">
      <c r="A180" s="199"/>
      <c r="B180" s="199"/>
      <c r="C180" s="198"/>
      <c r="D180" s="198"/>
      <c r="E180" s="198"/>
      <c r="F180" s="198"/>
      <c r="G180" s="198"/>
      <c r="H180" s="198"/>
      <c r="I180" s="198"/>
    </row>
    <row r="181" spans="1:28" ht="18" customHeight="1" x14ac:dyDescent="0.15">
      <c r="A181" s="199" t="s">
        <v>367</v>
      </c>
      <c r="B181" s="199"/>
      <c r="C181" s="200" t="s">
        <v>397</v>
      </c>
      <c r="D181" s="200"/>
      <c r="E181" s="200"/>
      <c r="F181" s="200"/>
      <c r="G181" s="200"/>
      <c r="H181" s="200"/>
      <c r="I181" s="200"/>
    </row>
    <row r="182" spans="1:28" ht="50.25" customHeight="1" x14ac:dyDescent="0.15">
      <c r="A182" s="199"/>
      <c r="B182" s="199"/>
      <c r="C182" s="198"/>
      <c r="D182" s="198"/>
      <c r="E182" s="198"/>
      <c r="F182" s="198"/>
      <c r="G182" s="198"/>
      <c r="H182" s="198"/>
      <c r="I182" s="198"/>
    </row>
    <row r="184" spans="1:28" x14ac:dyDescent="0.15">
      <c r="D184" s="20"/>
      <c r="E184" s="20"/>
      <c r="F184" s="20"/>
      <c r="G184" s="20"/>
    </row>
    <row r="185" spans="1:28" x14ac:dyDescent="0.15">
      <c r="D185" s="20"/>
      <c r="E185" s="20"/>
      <c r="F185" s="20"/>
      <c r="G185" s="20"/>
    </row>
    <row r="186" spans="1:28" x14ac:dyDescent="0.15">
      <c r="D186" s="20"/>
      <c r="E186" s="20"/>
      <c r="F186" s="20"/>
      <c r="G186" s="20"/>
    </row>
    <row r="187" spans="1:28" x14ac:dyDescent="0.15">
      <c r="D187" s="20"/>
      <c r="E187" s="20"/>
      <c r="F187" s="20"/>
      <c r="G187" s="20"/>
    </row>
    <row r="188" spans="1:28" x14ac:dyDescent="0.15">
      <c r="D188" s="20"/>
      <c r="E188" s="20"/>
      <c r="F188" s="20"/>
      <c r="G188" s="20"/>
    </row>
  </sheetData>
  <sheetProtection selectLockedCells="1"/>
  <mergeCells count="223">
    <mergeCell ref="B81:I81"/>
    <mergeCell ref="B82:C82"/>
    <mergeCell ref="B75:I75"/>
    <mergeCell ref="B80:C80"/>
    <mergeCell ref="D80:E80"/>
    <mergeCell ref="A79:A80"/>
    <mergeCell ref="D79:I79"/>
    <mergeCell ref="G78:I78"/>
    <mergeCell ref="B78:C78"/>
    <mergeCell ref="B76:C76"/>
    <mergeCell ref="A65:I65"/>
    <mergeCell ref="B66:I66"/>
    <mergeCell ref="B77:C77"/>
    <mergeCell ref="D78:F78"/>
    <mergeCell ref="B79:C79"/>
    <mergeCell ref="B68:I68"/>
    <mergeCell ref="B71:I71"/>
    <mergeCell ref="B72:C72"/>
    <mergeCell ref="A70:I70"/>
    <mergeCell ref="A74:I74"/>
    <mergeCell ref="A45:A49"/>
    <mergeCell ref="A51:I51"/>
    <mergeCell ref="B54:D54"/>
    <mergeCell ref="B55:D55"/>
    <mergeCell ref="B56:D56"/>
    <mergeCell ref="A52:I52"/>
    <mergeCell ref="B53:I53"/>
    <mergeCell ref="D49:H49"/>
    <mergeCell ref="D46:H46"/>
    <mergeCell ref="D47:H47"/>
    <mergeCell ref="B34:I34"/>
    <mergeCell ref="D40:H40"/>
    <mergeCell ref="B40:C40"/>
    <mergeCell ref="B41:C41"/>
    <mergeCell ref="B42:C42"/>
    <mergeCell ref="D37:H37"/>
    <mergeCell ref="D38:H38"/>
    <mergeCell ref="D39:H39"/>
    <mergeCell ref="D36:H36"/>
    <mergeCell ref="D48:H48"/>
    <mergeCell ref="B38:C38"/>
    <mergeCell ref="B39:C39"/>
    <mergeCell ref="A35:A39"/>
    <mergeCell ref="B67:I67"/>
    <mergeCell ref="B46:C46"/>
    <mergeCell ref="B47:C47"/>
    <mergeCell ref="B48:C48"/>
    <mergeCell ref="B49:C49"/>
    <mergeCell ref="D35:H35"/>
    <mergeCell ref="B29:I29"/>
    <mergeCell ref="D41:H41"/>
    <mergeCell ref="A40:A44"/>
    <mergeCell ref="B43:C43"/>
    <mergeCell ref="B44:C44"/>
    <mergeCell ref="B45:C45"/>
    <mergeCell ref="A33:I33"/>
    <mergeCell ref="B35:C35"/>
    <mergeCell ref="B36:C36"/>
    <mergeCell ref="B37:C37"/>
    <mergeCell ref="B21:I21"/>
    <mergeCell ref="B22:I22"/>
    <mergeCell ref="A24:I24"/>
    <mergeCell ref="B25:I25"/>
    <mergeCell ref="B26:I26"/>
    <mergeCell ref="B27:I27"/>
    <mergeCell ref="D45:H45"/>
    <mergeCell ref="B10:I10"/>
    <mergeCell ref="B11:I11"/>
    <mergeCell ref="B12:I12"/>
    <mergeCell ref="B14:I14"/>
    <mergeCell ref="A16:I16"/>
    <mergeCell ref="B17:I17"/>
    <mergeCell ref="B18:I18"/>
    <mergeCell ref="B19:I19"/>
    <mergeCell ref="B20:I20"/>
    <mergeCell ref="B61:I61"/>
    <mergeCell ref="B62:C62"/>
    <mergeCell ref="B63:C63"/>
    <mergeCell ref="D62:E62"/>
    <mergeCell ref="A97:I97"/>
    <mergeCell ref="A8:I8"/>
    <mergeCell ref="B9:I9"/>
    <mergeCell ref="D42:H42"/>
    <mergeCell ref="D43:H43"/>
    <mergeCell ref="D44:H44"/>
    <mergeCell ref="D88:I88"/>
    <mergeCell ref="D89:I89"/>
    <mergeCell ref="D90:I90"/>
    <mergeCell ref="D91:I91"/>
    <mergeCell ref="D92:I92"/>
    <mergeCell ref="B58:I58"/>
    <mergeCell ref="A60:I60"/>
    <mergeCell ref="A84:I84"/>
    <mergeCell ref="B86:C86"/>
    <mergeCell ref="D86:I86"/>
    <mergeCell ref="C140:H140"/>
    <mergeCell ref="B98:I98"/>
    <mergeCell ref="A100:A103"/>
    <mergeCell ref="C100:D100"/>
    <mergeCell ref="C101:D101"/>
    <mergeCell ref="C102:D102"/>
    <mergeCell ref="C103:D103"/>
    <mergeCell ref="C99:I99"/>
    <mergeCell ref="A98:A99"/>
    <mergeCell ref="F106:H106"/>
    <mergeCell ref="F107:H107"/>
    <mergeCell ref="F108:H108"/>
    <mergeCell ref="F109:H109"/>
    <mergeCell ref="C105:D109"/>
    <mergeCell ref="E13:I13"/>
    <mergeCell ref="C104:D104"/>
    <mergeCell ref="F104:H104"/>
    <mergeCell ref="F105:I105"/>
    <mergeCell ref="D72:H72"/>
    <mergeCell ref="D87:I87"/>
    <mergeCell ref="E111:H111"/>
    <mergeCell ref="E112:H112"/>
    <mergeCell ref="E113:H113"/>
    <mergeCell ref="C110:D113"/>
    <mergeCell ref="E114:H114"/>
    <mergeCell ref="C114:D120"/>
    <mergeCell ref="E110:H110"/>
    <mergeCell ref="E123:H123"/>
    <mergeCell ref="E124:H124"/>
    <mergeCell ref="E125:H125"/>
    <mergeCell ref="E115:H115"/>
    <mergeCell ref="E116:H116"/>
    <mergeCell ref="E117:H117"/>
    <mergeCell ref="E118:H118"/>
    <mergeCell ref="E119:H119"/>
    <mergeCell ref="E120:H120"/>
    <mergeCell ref="C126:D126"/>
    <mergeCell ref="A123:A126"/>
    <mergeCell ref="A105:A121"/>
    <mergeCell ref="E126:I126"/>
    <mergeCell ref="C139:H139"/>
    <mergeCell ref="C121:D121"/>
    <mergeCell ref="E121:H121"/>
    <mergeCell ref="C122:E122"/>
    <mergeCell ref="F122:I122"/>
    <mergeCell ref="C123:D125"/>
    <mergeCell ref="E132:H132"/>
    <mergeCell ref="E133:H133"/>
    <mergeCell ref="E134:H134"/>
    <mergeCell ref="E135:H135"/>
    <mergeCell ref="C127:D132"/>
    <mergeCell ref="C133:D135"/>
    <mergeCell ref="E127:H127"/>
    <mergeCell ref="E128:H128"/>
    <mergeCell ref="E129:H129"/>
    <mergeCell ref="C145:H145"/>
    <mergeCell ref="C146:H146"/>
    <mergeCell ref="A127:A135"/>
    <mergeCell ref="C136:I136"/>
    <mergeCell ref="A136:A137"/>
    <mergeCell ref="B136:B137"/>
    <mergeCell ref="C137:I137"/>
    <mergeCell ref="E130:H130"/>
    <mergeCell ref="E131:H131"/>
    <mergeCell ref="C138:I138"/>
    <mergeCell ref="C151:H151"/>
    <mergeCell ref="A1:I1"/>
    <mergeCell ref="C31:I31"/>
    <mergeCell ref="B13:D13"/>
    <mergeCell ref="C57:E57"/>
    <mergeCell ref="F57:I57"/>
    <mergeCell ref="C141:H141"/>
    <mergeCell ref="C142:H142"/>
    <mergeCell ref="C143:H143"/>
    <mergeCell ref="C144:H144"/>
    <mergeCell ref="C152:E152"/>
    <mergeCell ref="F152:I152"/>
    <mergeCell ref="A138:A152"/>
    <mergeCell ref="C154:H154"/>
    <mergeCell ref="C155:H155"/>
    <mergeCell ref="C156:H156"/>
    <mergeCell ref="C147:H147"/>
    <mergeCell ref="C148:H148"/>
    <mergeCell ref="C149:H149"/>
    <mergeCell ref="C150:H150"/>
    <mergeCell ref="C168:H168"/>
    <mergeCell ref="C157:H157"/>
    <mergeCell ref="C158:H158"/>
    <mergeCell ref="C159:H159"/>
    <mergeCell ref="C160:H160"/>
    <mergeCell ref="C161:H161"/>
    <mergeCell ref="C162:H162"/>
    <mergeCell ref="C170:H170"/>
    <mergeCell ref="C171:H171"/>
    <mergeCell ref="C172:F172"/>
    <mergeCell ref="G172:I172"/>
    <mergeCell ref="C173:H173"/>
    <mergeCell ref="C163:H163"/>
    <mergeCell ref="C164:H164"/>
    <mergeCell ref="C165:H165"/>
    <mergeCell ref="C166:H166"/>
    <mergeCell ref="C167:H167"/>
    <mergeCell ref="G177:I177"/>
    <mergeCell ref="C178:I178"/>
    <mergeCell ref="A178:B178"/>
    <mergeCell ref="C174:F174"/>
    <mergeCell ref="G174:I174"/>
    <mergeCell ref="C153:I153"/>
    <mergeCell ref="A153:A174"/>
    <mergeCell ref="C175:F175"/>
    <mergeCell ref="G175:I175"/>
    <mergeCell ref="C169:H169"/>
    <mergeCell ref="A3:I3"/>
    <mergeCell ref="C180:I180"/>
    <mergeCell ref="C182:I182"/>
    <mergeCell ref="A179:B180"/>
    <mergeCell ref="C179:I179"/>
    <mergeCell ref="C181:I181"/>
    <mergeCell ref="A181:B182"/>
    <mergeCell ref="C176:F176"/>
    <mergeCell ref="G176:I176"/>
    <mergeCell ref="C177:F177"/>
    <mergeCell ref="A93:B93"/>
    <mergeCell ref="A94:B94"/>
    <mergeCell ref="A95:B95"/>
    <mergeCell ref="C93:I93"/>
    <mergeCell ref="C94:I94"/>
    <mergeCell ref="C95:I95"/>
  </mergeCells>
  <phoneticPr fontId="1"/>
  <conditionalFormatting sqref="D62:I62">
    <cfRule type="expression" dxfId="48" priority="65" stopIfTrue="1">
      <formula>$B$62="集合住宅"</formula>
    </cfRule>
  </conditionalFormatting>
  <conditionalFormatting sqref="D79 B80:I80">
    <cfRule type="expression" dxfId="47" priority="61" stopIfTrue="1">
      <formula>$B$79="有"</formula>
    </cfRule>
  </conditionalFormatting>
  <conditionalFormatting sqref="D78:I78">
    <cfRule type="expression" dxfId="46" priority="60" stopIfTrue="1">
      <formula>$B$78="その他"</formula>
    </cfRule>
  </conditionalFormatting>
  <conditionalFormatting sqref="I104">
    <cfRule type="expression" dxfId="45" priority="49" stopIfTrue="1">
      <formula>$E$104="有"</formula>
    </cfRule>
  </conditionalFormatting>
  <conditionalFormatting sqref="I106:I109">
    <cfRule type="expression" dxfId="44" priority="48" stopIfTrue="1">
      <formula>$E$105="治療食"</formula>
    </cfRule>
  </conditionalFormatting>
  <conditionalFormatting sqref="I139:I151">
    <cfRule type="expression" dxfId="43" priority="47" stopIfTrue="1">
      <formula>$B$138="有"</formula>
    </cfRule>
  </conditionalFormatting>
  <conditionalFormatting sqref="F152:I152">
    <cfRule type="expression" dxfId="42" priority="46" stopIfTrue="1">
      <formula>$I$151="○"</formula>
    </cfRule>
  </conditionalFormatting>
  <conditionalFormatting sqref="I154:I171 I173">
    <cfRule type="expression" dxfId="41" priority="45" stopIfTrue="1">
      <formula>$B$153="有"</formula>
    </cfRule>
  </conditionalFormatting>
  <conditionalFormatting sqref="G172:I172">
    <cfRule type="expression" dxfId="40" priority="44" stopIfTrue="1">
      <formula>$I$171="○"</formula>
    </cfRule>
  </conditionalFormatting>
  <conditionalFormatting sqref="G174:I174">
    <cfRule type="expression" dxfId="39" priority="43" stopIfTrue="1">
      <formula>$I$173="○"</formula>
    </cfRule>
  </conditionalFormatting>
  <conditionalFormatting sqref="G175:I175">
    <cfRule type="expression" dxfId="38" priority="42" stopIfTrue="1">
      <formula>$B$175="有"</formula>
    </cfRule>
  </conditionalFormatting>
  <conditionalFormatting sqref="G176:I176">
    <cfRule type="expression" dxfId="37" priority="41" stopIfTrue="1">
      <formula>$B$176="有"</formula>
    </cfRule>
  </conditionalFormatting>
  <conditionalFormatting sqref="G177:I177">
    <cfRule type="expression" dxfId="36" priority="40" stopIfTrue="1">
      <formula>$B$177="有"</formula>
    </cfRule>
  </conditionalFormatting>
  <conditionalFormatting sqref="C57:I57">
    <cfRule type="expression" dxfId="35" priority="68" stopIfTrue="1">
      <formula>$B$57="○"</formula>
    </cfRule>
  </conditionalFormatting>
  <conditionalFormatting sqref="D72:I72">
    <cfRule type="expression" dxfId="34" priority="62" stopIfTrue="1">
      <formula>$B$72="要支援"</formula>
    </cfRule>
    <cfRule type="expression" dxfId="33" priority="63" stopIfTrue="1">
      <formula>$B$72="要介護"</formula>
    </cfRule>
  </conditionalFormatting>
  <conditionalFormatting sqref="C94:I94">
    <cfRule type="expression" dxfId="32" priority="38" stopIfTrue="1">
      <formula>$A$94=""</formula>
    </cfRule>
  </conditionalFormatting>
  <conditionalFormatting sqref="C95:I95">
    <cfRule type="expression" dxfId="31" priority="37" stopIfTrue="1">
      <formula>$A$95=""</formula>
    </cfRule>
  </conditionalFormatting>
  <conditionalFormatting sqref="D87:I87">
    <cfRule type="expression" dxfId="30" priority="36" stopIfTrue="1">
      <formula>NOT($A$87="")</formula>
    </cfRule>
  </conditionalFormatting>
  <conditionalFormatting sqref="D88:I88">
    <cfRule type="expression" dxfId="29" priority="35" stopIfTrue="1">
      <formula>NOT($A$88="")</formula>
    </cfRule>
  </conditionalFormatting>
  <conditionalFormatting sqref="D89:I89">
    <cfRule type="expression" dxfId="28" priority="34" stopIfTrue="1">
      <formula>NOT($A$89="")</formula>
    </cfRule>
  </conditionalFormatting>
  <conditionalFormatting sqref="D90:I90">
    <cfRule type="expression" dxfId="27" priority="33" stopIfTrue="1">
      <formula>NOT($A$90="")</formula>
    </cfRule>
  </conditionalFormatting>
  <conditionalFormatting sqref="D91:I91">
    <cfRule type="expression" dxfId="26" priority="32" stopIfTrue="1">
      <formula>NOT($A$91="")</formula>
    </cfRule>
  </conditionalFormatting>
  <conditionalFormatting sqref="D92:I92">
    <cfRule type="expression" dxfId="25" priority="31" stopIfTrue="1">
      <formula>NOT($A$92="")</formula>
    </cfRule>
  </conditionalFormatting>
  <conditionalFormatting sqref="B89">
    <cfRule type="expression" dxfId="24" priority="25" stopIfTrue="1">
      <formula>A89="住宅改修"</formula>
    </cfRule>
    <cfRule type="expression" dxfId="23" priority="26" stopIfTrue="1">
      <formula>A89="福祉用具貸与"</formula>
    </cfRule>
  </conditionalFormatting>
  <conditionalFormatting sqref="C89">
    <cfRule type="expression" dxfId="22" priority="23" stopIfTrue="1">
      <formula>A89="住宅改修"</formula>
    </cfRule>
    <cfRule type="expression" dxfId="21" priority="24" stopIfTrue="1">
      <formula>A89="福祉用具貸与"</formula>
    </cfRule>
  </conditionalFormatting>
  <conditionalFormatting sqref="C87">
    <cfRule type="expression" dxfId="20" priority="21" stopIfTrue="1">
      <formula>A87="住宅改修"</formula>
    </cfRule>
    <cfRule type="expression" dxfId="19" priority="22" stopIfTrue="1">
      <formula>A87="福祉用具貸与"</formula>
    </cfRule>
  </conditionalFormatting>
  <conditionalFormatting sqref="B87">
    <cfRule type="expression" dxfId="18" priority="19" stopIfTrue="1">
      <formula>$A$87="住宅改修"</formula>
    </cfRule>
    <cfRule type="expression" dxfId="17" priority="20" stopIfTrue="1">
      <formula>$A$87="福祉用具貸与"</formula>
    </cfRule>
  </conditionalFormatting>
  <conditionalFormatting sqref="B88">
    <cfRule type="expression" dxfId="16" priority="17" stopIfTrue="1">
      <formula>$A$88="住宅改修"</formula>
    </cfRule>
    <cfRule type="expression" dxfId="15" priority="18" stopIfTrue="1">
      <formula>$A$88="福祉用具貸与"</formula>
    </cfRule>
  </conditionalFormatting>
  <conditionalFormatting sqref="C88">
    <cfRule type="expression" dxfId="14" priority="15" stopIfTrue="1">
      <formula>A88="住宅改修"</formula>
    </cfRule>
    <cfRule type="expression" dxfId="13" priority="16" stopIfTrue="1">
      <formula>$A$88="福祉用具貸与"</formula>
    </cfRule>
  </conditionalFormatting>
  <conditionalFormatting sqref="B90">
    <cfRule type="expression" dxfId="12" priority="13" stopIfTrue="1">
      <formula>$A$90="住宅改修"</formula>
    </cfRule>
    <cfRule type="expression" dxfId="11" priority="14" stopIfTrue="1">
      <formula>$A$90="福祉用具貸与"</formula>
    </cfRule>
  </conditionalFormatting>
  <conditionalFormatting sqref="C90">
    <cfRule type="expression" dxfId="10" priority="11" stopIfTrue="1">
      <formula>$A$90="住宅改修"</formula>
    </cfRule>
    <cfRule type="expression" dxfId="9" priority="12" stopIfTrue="1">
      <formula>$A$90="福祉用具貸与"</formula>
    </cfRule>
  </conditionalFormatting>
  <conditionalFormatting sqref="B91">
    <cfRule type="expression" dxfId="8" priority="9" stopIfTrue="1">
      <formula>$A$91="住宅改修"</formula>
    </cfRule>
    <cfRule type="expression" dxfId="7" priority="10" stopIfTrue="1">
      <formula>$A$91="福祉用具貸与"</formula>
    </cfRule>
  </conditionalFormatting>
  <conditionalFormatting sqref="C91">
    <cfRule type="expression" dxfId="6" priority="7" stopIfTrue="1">
      <formula>$A$91="福祉用具貸与"</formula>
    </cfRule>
    <cfRule type="expression" dxfId="5" priority="8" stopIfTrue="1">
      <formula>$A$91="住宅改修"</formula>
    </cfRule>
  </conditionalFormatting>
  <conditionalFormatting sqref="B92">
    <cfRule type="expression" dxfId="4" priority="5" stopIfTrue="1">
      <formula>$A$92="住宅改修"</formula>
    </cfRule>
    <cfRule type="expression" dxfId="3" priority="6" stopIfTrue="1">
      <formula>$A$92="福祉用具貸与"</formula>
    </cfRule>
  </conditionalFormatting>
  <conditionalFormatting sqref="C92">
    <cfRule type="expression" dxfId="2" priority="2" stopIfTrue="1">
      <formula>$A$92="住宅改修"</formula>
    </cfRule>
    <cfRule type="expression" dxfId="1" priority="3" stopIfTrue="1">
      <formula>$A$92="福祉用具貸与"</formula>
    </cfRule>
  </conditionalFormatting>
  <conditionalFormatting sqref="C93:I93">
    <cfRule type="expression" dxfId="0" priority="1" stopIfTrue="1">
      <formula>$B$93="有"</formula>
    </cfRule>
  </conditionalFormatting>
  <dataValidations count="37">
    <dataValidation type="list" allowBlank="1" showInputMessage="1" showErrorMessage="1" sqref="B28">
      <formula1>$Z$28:$Z$29</formula1>
    </dataValidation>
    <dataValidation type="list" allowBlank="1" showInputMessage="1" showErrorMessage="1" sqref="B79">
      <formula1>$Y$99:$Y$100</formula1>
    </dataValidation>
    <dataValidation type="list" allowBlank="1" showInputMessage="1" showErrorMessage="1" sqref="B100 B136 B121:B123 B114 B110 B104:B105 B127">
      <formula1>$Y$113:$Y$116</formula1>
    </dataValidation>
    <dataValidation type="list" allowBlank="1" showInputMessage="1" showErrorMessage="1" sqref="E100:E103 I106:I120">
      <formula1>$Y$118:$Y$119</formula1>
    </dataValidation>
    <dataValidation type="list" allowBlank="1" showInputMessage="1" showErrorMessage="1" sqref="E104">
      <formula1>$AB$123:$AB$124</formula1>
    </dataValidation>
    <dataValidation type="list" allowBlank="1" showInputMessage="1" showErrorMessage="1" sqref="K102:K103">
      <formula1>$AA$133:$AA$134</formula1>
    </dataValidation>
    <dataValidation type="list" allowBlank="1" showInputMessage="1" showErrorMessage="1" sqref="I121">
      <formula1>$AD$148:$AD$149</formula1>
    </dataValidation>
    <dataValidation type="list" allowBlank="1" showInputMessage="1" showErrorMessage="1" sqref="E126">
      <formula1>$AD$153:$AD$154</formula1>
    </dataValidation>
    <dataValidation type="list" allowBlank="1" showInputMessage="1" showErrorMessage="1" sqref="I127:I131">
      <formula1>$AD$156:$AD$157</formula1>
    </dataValidation>
    <dataValidation type="list" allowBlank="1" showInputMessage="1" showErrorMessage="1" sqref="I132:I135">
      <formula1>$AD$158:$AD$159</formula1>
    </dataValidation>
    <dataValidation type="list" allowBlank="1" showInputMessage="1" showErrorMessage="1" sqref="B138">
      <formula1>$AD$160:$AD$161</formula1>
    </dataValidation>
    <dataValidation type="list" allowBlank="1" showInputMessage="1" showErrorMessage="1" sqref="B153">
      <formula1>$AG$165:$AG$166</formula1>
    </dataValidation>
    <dataValidation type="list" allowBlank="1" showInputMessage="1" showErrorMessage="1" sqref="B175">
      <formula1>$AG$170:$AG$171</formula1>
    </dataValidation>
    <dataValidation type="list" allowBlank="1" showInputMessage="1" showErrorMessage="1" sqref="B176">
      <formula1>$AB$173:$AB$174</formula1>
    </dataValidation>
    <dataValidation type="list" allowBlank="1" showInputMessage="1" showErrorMessage="1" sqref="B177">
      <formula1>$AB$176:$AB$177</formula1>
    </dataValidation>
    <dataValidation type="list" allowBlank="1" showInputMessage="1" showErrorMessage="1" sqref="B13">
      <formula1>$AA$12:$AA$13</formula1>
    </dataValidation>
    <dataValidation type="list" allowBlank="1" showInputMessage="1" showErrorMessage="1" sqref="B30">
      <formula1>$Z$30:$Z$32</formula1>
    </dataValidation>
    <dataValidation type="list" showInputMessage="1" showErrorMessage="1" sqref="I43:I44 I48:I49 F50 F59">
      <formula1>$AE$34:$AE$34</formula1>
    </dataValidation>
    <dataValidation type="list" showInputMessage="1" showErrorMessage="1" sqref="I36 I41 I46">
      <formula1>$AB$36:$AB$37</formula1>
    </dataValidation>
    <dataValidation type="list" allowBlank="1" showInputMessage="1" showErrorMessage="1" sqref="B54:D56 B57">
      <formula1>$AB$53:$AB$54</formula1>
    </dataValidation>
    <dataValidation type="list" allowBlank="1" showInputMessage="1" showErrorMessage="1" sqref="B62:C62">
      <formula1>$AB$62:$AB$63</formula1>
    </dataValidation>
    <dataValidation type="list" allowBlank="1" showInputMessage="1" showErrorMessage="1" sqref="B72">
      <formula1>$AB$70:$AB$73</formula1>
    </dataValidation>
    <dataValidation type="list" allowBlank="1" showInputMessage="1" showErrorMessage="1" sqref="B77">
      <formula1>$AB$86:$AB$90</formula1>
    </dataValidation>
    <dataValidation type="list" allowBlank="1" showInputMessage="1" showErrorMessage="1" sqref="B78">
      <formula1>$AA$92:$AA$96</formula1>
    </dataValidation>
    <dataValidation type="list" allowBlank="1" showInputMessage="1" showErrorMessage="1" sqref="I104">
      <formula1>$Y$120:$Y$122</formula1>
    </dataValidation>
    <dataValidation type="list" allowBlank="1" showInputMessage="1" showErrorMessage="1" sqref="I139:I151">
      <formula1>$AD$163:$AD$164</formula1>
    </dataValidation>
    <dataValidation type="list" allowBlank="1" showInputMessage="1" showErrorMessage="1" sqref="I123:I125">
      <formula1>$Y$151:$Y$152</formula1>
    </dataValidation>
    <dataValidation type="list" allowBlank="1" showInputMessage="1" showErrorMessage="1" sqref="I154:I171 I173">
      <formula1>$AG$168:$AG$169</formula1>
    </dataValidation>
    <dataValidation type="list" allowBlank="1" showInputMessage="1" showErrorMessage="1" sqref="E105">
      <formula1>$AA$125:$AA$126</formula1>
    </dataValidation>
    <dataValidation type="list" allowBlank="1" showInputMessage="1" showErrorMessage="1" sqref="I72">
      <formula1>$AB$76:$AB$80</formula1>
    </dataValidation>
    <dataValidation type="list" allowBlank="1" showInputMessage="1" showErrorMessage="1" sqref="B82:C82">
      <formula1>$Y$102:$Y$109</formula1>
    </dataValidation>
    <dataValidation type="list" allowBlank="1" showInputMessage="1" showErrorMessage="1" sqref="B63">
      <formula1>$AB$64:$AB$65</formula1>
    </dataValidation>
    <dataValidation showInputMessage="1" showErrorMessage="1" sqref="I42 I47"/>
    <dataValidation type="list" allowBlank="1" showInputMessage="1" sqref="C87:C92">
      <formula1>$U$86:$U$88</formula1>
    </dataValidation>
    <dataValidation type="list" allowBlank="1" showInputMessage="1" showErrorMessage="1" sqref="B76:C76">
      <formula1>$AB$82:$AB$84</formula1>
    </dataValidation>
    <dataValidation type="list" showInputMessage="1" sqref="A87:A92">
      <formula1>$W$86:$W$94</formula1>
    </dataValidation>
    <dataValidation type="list" allowBlank="1" showInputMessage="1" showErrorMessage="1" sqref="B4 B5">
      <formula1>$AA$4:$AA$5</formula1>
    </dataValidation>
  </dataValidations>
  <pageMargins left="0.70866141732283472" right="0.70866141732283472" top="0.74803149606299213" bottom="0.74803149606299213" header="0.31496062992125984" footer="0.31496062992125984"/>
  <pageSetup paperSize="9" scale="14" orientation="portrait" r:id="rId1"/>
  <colBreaks count="1" manualBreakCount="1">
    <brk id="9" max="17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FF"/>
  </sheetPr>
  <dimension ref="A1:X85"/>
  <sheetViews>
    <sheetView showGridLines="0" view="pageBreakPreview" topLeftCell="A64" zoomScaleNormal="100" zoomScaleSheetLayoutView="100" workbookViewId="0">
      <selection activeCell="O3" sqref="O3:V3"/>
    </sheetView>
  </sheetViews>
  <sheetFormatPr defaultColWidth="4.25" defaultRowHeight="20.25" customHeight="1" x14ac:dyDescent="0.15"/>
  <cols>
    <col min="1" max="1" width="4.375" style="65" customWidth="1"/>
    <col min="2" max="2" width="4.125" style="65" customWidth="1"/>
    <col min="3" max="18" width="4.25" style="65"/>
    <col min="19" max="19" width="4.25" style="65" customWidth="1"/>
    <col min="20" max="21" width="4.25" style="65"/>
    <col min="22" max="22" width="7.875" style="65" customWidth="1"/>
    <col min="23" max="16384" width="4.25" style="65"/>
  </cols>
  <sheetData>
    <row r="1" spans="1:24" ht="20.25" customHeight="1" x14ac:dyDescent="0.15">
      <c r="A1" s="345" t="s">
        <v>201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64"/>
      <c r="M1" s="64"/>
      <c r="N1" s="64"/>
      <c r="O1" s="511" t="s">
        <v>440</v>
      </c>
      <c r="P1" s="511"/>
      <c r="Q1" s="511"/>
      <c r="R1" s="511"/>
      <c r="S1" s="511"/>
      <c r="T1" s="511"/>
      <c r="U1" s="511"/>
      <c r="V1" s="511"/>
    </row>
    <row r="2" spans="1:24" ht="19.5" customHeight="1" x14ac:dyDescent="0.15">
      <c r="A2" s="510" t="s">
        <v>22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0"/>
      <c r="V2" s="510"/>
      <c r="X2" s="64"/>
    </row>
    <row r="3" spans="1:24" s="66" customFormat="1" ht="20.25" customHeight="1" x14ac:dyDescent="0.15">
      <c r="C3" s="67"/>
      <c r="E3" s="67"/>
      <c r="F3" s="67"/>
      <c r="G3" s="67"/>
      <c r="H3" s="67"/>
      <c r="I3" s="67"/>
      <c r="K3" s="67"/>
      <c r="L3" s="67"/>
      <c r="M3" s="67"/>
      <c r="N3" s="67"/>
      <c r="O3" s="345" t="str">
        <f>このシートに必要事項を入力してください!A4&amp;"："&amp;このシートに必要事項を入力してください!B4&amp;"     "&amp;このシートに必要事項を入力してください!C4&amp;"     "&amp;このシートに必要事項を入力してください!D4&amp;"     "&amp;このシートに必要事項を入力してください!E4&amp;"     "&amp;このシートに必要事項を入力してください!F4&amp;"     "&amp;このシートに必要事項を入力してください!G4&amp;"     "&amp;このシートに必要事項を入力してください!H4</f>
        <v>記入日：          年          月          日</v>
      </c>
      <c r="P3" s="345"/>
      <c r="Q3" s="345"/>
      <c r="R3" s="345"/>
      <c r="S3" s="345"/>
      <c r="T3" s="345"/>
      <c r="U3" s="345"/>
      <c r="V3" s="345"/>
    </row>
    <row r="4" spans="1:24" s="66" customFormat="1" ht="20.25" customHeight="1" x14ac:dyDescent="0.1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345" t="str">
        <f>このシートに必要事項を入力してください!A5&amp;"："&amp;このシートに必要事項を入力してください!B5&amp;"     "&amp;このシートに必要事項を入力してください!C5&amp;"     "&amp;このシートに必要事項を入力してください!D5&amp;"     "&amp;このシートに必要事項を入力してください!E5&amp;"     "&amp;このシートに必要事項を入力してください!F5&amp;"     "&amp;このシートに必要事項を入力してください!G5&amp;"     "&amp;このシートに必要事項を入力してください!H5</f>
        <v>入院日：          年          月          日</v>
      </c>
      <c r="P4" s="345"/>
      <c r="Q4" s="345"/>
      <c r="R4" s="345"/>
      <c r="S4" s="345"/>
      <c r="T4" s="345"/>
      <c r="U4" s="345"/>
      <c r="V4" s="345"/>
    </row>
    <row r="5" spans="1:24" s="66" customFormat="1" ht="20.25" customHeight="1" x14ac:dyDescent="0.15">
      <c r="A5" s="362" t="s">
        <v>8</v>
      </c>
      <c r="B5" s="363"/>
      <c r="C5" s="363"/>
      <c r="D5" s="447"/>
      <c r="E5" s="455" t="str">
        <f>IF(このシートに必要事項を入力してください!B18="","",このシートに必要事項を入力してください!B18)</f>
        <v/>
      </c>
      <c r="F5" s="456"/>
      <c r="G5" s="456"/>
      <c r="H5" s="456"/>
      <c r="I5" s="456"/>
      <c r="J5" s="456"/>
      <c r="K5" s="457"/>
      <c r="L5" s="69"/>
      <c r="M5" s="70" t="s">
        <v>9</v>
      </c>
      <c r="N5" s="70"/>
      <c r="O5" s="449" t="str">
        <f>IF(このシートに必要事項を入力してください!B19="","",このシートに必要事項を入力してください!B19)</f>
        <v/>
      </c>
      <c r="P5" s="450"/>
      <c r="Q5" s="450"/>
      <c r="R5" s="450"/>
      <c r="S5" s="450"/>
      <c r="T5" s="450"/>
      <c r="U5" s="450"/>
      <c r="V5" s="451"/>
    </row>
    <row r="6" spans="1:24" s="66" customFormat="1" ht="20.25" customHeight="1" x14ac:dyDescent="0.15">
      <c r="A6" s="448" t="s">
        <v>16</v>
      </c>
      <c r="B6" s="448"/>
      <c r="C6" s="448"/>
      <c r="D6" s="448"/>
      <c r="E6" s="455" t="str">
        <f>IF(このシートに必要事項を入力してください!B20="","",このシートに必要事項を入力してください!B20)</f>
        <v/>
      </c>
      <c r="F6" s="456"/>
      <c r="G6" s="456"/>
      <c r="H6" s="456"/>
      <c r="I6" s="456"/>
      <c r="J6" s="456"/>
      <c r="K6" s="457"/>
      <c r="L6" s="70"/>
      <c r="M6" s="70" t="s">
        <v>21</v>
      </c>
      <c r="N6" s="70"/>
      <c r="O6" s="452" t="str">
        <f>IF(このシートに必要事項を入力してください!B21="","",このシートに必要事項を入力してください!B21&amp;" / "&amp;このシートに必要事項を入力してください!B22)</f>
        <v/>
      </c>
      <c r="P6" s="453"/>
      <c r="Q6" s="453"/>
      <c r="R6" s="453"/>
      <c r="S6" s="453"/>
      <c r="T6" s="453"/>
      <c r="U6" s="453"/>
      <c r="V6" s="454"/>
    </row>
    <row r="7" spans="1:24" s="66" customFormat="1" ht="16.5" customHeight="1" x14ac:dyDescent="0.15">
      <c r="A7" s="435" t="s">
        <v>431</v>
      </c>
      <c r="B7" s="435"/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</row>
    <row r="8" spans="1:24" s="66" customFormat="1" ht="16.5" customHeight="1" x14ac:dyDescent="0.15">
      <c r="A8" s="436"/>
      <c r="B8" s="436"/>
      <c r="C8" s="436"/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</row>
    <row r="9" spans="1:24" s="66" customFormat="1" ht="20.25" customHeight="1" x14ac:dyDescent="0.15">
      <c r="A9" s="474" t="s">
        <v>65</v>
      </c>
      <c r="B9" s="475"/>
      <c r="C9" s="475"/>
      <c r="D9" s="475"/>
      <c r="E9" s="486" t="str" ph="1">
        <f>IF(このシートに必要事項を入力してください!B26="","",このシートに必要事項を入力してください!B26)</f>
        <v/>
      </c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458"/>
      <c r="Q9" s="429" t="s">
        <v>15</v>
      </c>
      <c r="R9" s="431"/>
      <c r="S9" s="417" t="str">
        <f>IF(このシートに必要事項を入力してください!B28="","□",IF(このシートに必要事項を入力してください!B28="男","☑","□"))</f>
        <v>□</v>
      </c>
      <c r="T9" s="350" t="s">
        <v>53</v>
      </c>
      <c r="U9" s="417" t="str">
        <f>IF(このシートに必要事項を入力してください!B28="","□",IF(このシートに必要事項を入力してください!B28="女","☑","□"))</f>
        <v>□</v>
      </c>
      <c r="V9" s="458" t="s">
        <v>54</v>
      </c>
    </row>
    <row r="10" spans="1:24" s="66" customFormat="1" ht="20.25" customHeight="1" x14ac:dyDescent="0.15">
      <c r="A10" s="476"/>
      <c r="B10" s="477"/>
      <c r="C10" s="477"/>
      <c r="D10" s="477"/>
      <c r="E10" s="485" t="str">
        <f>IF(このシートに必要事項を入力してください!B27="","",このシートに必要事項を入力してください!B27)</f>
        <v/>
      </c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7"/>
      <c r="Q10" s="432"/>
      <c r="R10" s="434"/>
      <c r="S10" s="440"/>
      <c r="T10" s="346"/>
      <c r="U10" s="440"/>
      <c r="V10" s="347"/>
    </row>
    <row r="11" spans="1:24" s="66" customFormat="1" ht="20.25" customHeight="1" x14ac:dyDescent="0.15">
      <c r="A11" s="390" t="s">
        <v>143</v>
      </c>
      <c r="B11" s="391"/>
      <c r="C11" s="391"/>
      <c r="D11" s="392"/>
      <c r="E11" s="354" t="str">
        <f>IF(このシートに必要事項を入力してください!B29="","",このシートに必要事項を入力してください!B29)</f>
        <v/>
      </c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6"/>
    </row>
    <row r="12" spans="1:24" s="66" customFormat="1" ht="20.25" customHeight="1" x14ac:dyDescent="0.15">
      <c r="A12" s="429" t="s">
        <v>13</v>
      </c>
      <c r="B12" s="430"/>
      <c r="C12" s="430"/>
      <c r="D12" s="430"/>
      <c r="E12" s="79" t="str">
        <f>IF(このシートに必要事項を入力してください!B30="","",このシートに必要事項を入力してください!B30)</f>
        <v/>
      </c>
      <c r="F12" s="80" t="str">
        <f>IF(このシートに必要事項を入力してください!C30="","",このシートに必要事項を入力してください!C30)</f>
        <v/>
      </c>
      <c r="G12" s="77" t="s">
        <v>242</v>
      </c>
      <c r="H12" s="81" t="str">
        <f>IF(このシートに必要事項を入力してください!E30="","",このシートに必要事項を入力してください!E30)</f>
        <v/>
      </c>
      <c r="I12" s="77" t="s">
        <v>243</v>
      </c>
      <c r="J12" s="81" t="str">
        <f>IF(このシートに必要事項を入力してください!G30="","",このシートに必要事項を入力してください!G30)</f>
        <v/>
      </c>
      <c r="K12" s="77" t="s">
        <v>244</v>
      </c>
      <c r="L12" s="77"/>
      <c r="M12" s="77"/>
      <c r="N12" s="77"/>
      <c r="O12" s="77"/>
      <c r="P12" s="78"/>
      <c r="Q12" s="443" t="s">
        <v>14</v>
      </c>
      <c r="R12" s="445"/>
      <c r="S12" s="463" t="str">
        <f>IF(このシートに必要事項を入力してください!B31="","",このシートに必要事項を入力してください!B31)</f>
        <v/>
      </c>
      <c r="T12" s="463"/>
      <c r="U12" s="463"/>
      <c r="V12" s="78" t="s">
        <v>64</v>
      </c>
    </row>
    <row r="13" spans="1:24" s="66" customFormat="1" ht="20.25" customHeight="1" thickBot="1" x14ac:dyDescent="0.2">
      <c r="A13" s="429" t="s">
        <v>66</v>
      </c>
      <c r="B13" s="430"/>
      <c r="C13" s="430"/>
      <c r="D13" s="431"/>
      <c r="E13" s="501" t="s">
        <v>158</v>
      </c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67"/>
      <c r="R13" s="67"/>
      <c r="S13" s="67"/>
      <c r="T13" s="67"/>
      <c r="U13" s="67"/>
      <c r="V13" s="67"/>
    </row>
    <row r="14" spans="1:24" s="66" customFormat="1" ht="20.25" customHeight="1" x14ac:dyDescent="0.15">
      <c r="A14" s="478" t="s">
        <v>93</v>
      </c>
      <c r="B14" s="479"/>
      <c r="C14" s="496" t="s">
        <v>102</v>
      </c>
      <c r="D14" s="459"/>
      <c r="E14" s="459"/>
      <c r="F14" s="459"/>
      <c r="G14" s="459"/>
      <c r="H14" s="460"/>
      <c r="I14" s="387" t="s">
        <v>5</v>
      </c>
      <c r="J14" s="459"/>
      <c r="K14" s="459"/>
      <c r="L14" s="459"/>
      <c r="M14" s="459"/>
      <c r="N14" s="459"/>
      <c r="O14" s="459"/>
      <c r="P14" s="460"/>
      <c r="Q14" s="387" t="s">
        <v>4</v>
      </c>
      <c r="R14" s="460"/>
      <c r="S14" s="387" t="s">
        <v>1</v>
      </c>
      <c r="T14" s="459"/>
      <c r="U14" s="459"/>
      <c r="V14" s="460"/>
    </row>
    <row r="15" spans="1:24" s="66" customFormat="1" ht="20.25" customHeight="1" x14ac:dyDescent="0.15">
      <c r="A15" s="480"/>
      <c r="B15" s="481"/>
      <c r="C15" s="466"/>
      <c r="D15" s="461"/>
      <c r="E15" s="461"/>
      <c r="F15" s="461"/>
      <c r="G15" s="461"/>
      <c r="H15" s="462"/>
      <c r="I15" s="389"/>
      <c r="J15" s="461"/>
      <c r="K15" s="461"/>
      <c r="L15" s="461"/>
      <c r="M15" s="461"/>
      <c r="N15" s="461"/>
      <c r="O15" s="461"/>
      <c r="P15" s="462"/>
      <c r="Q15" s="389"/>
      <c r="R15" s="462"/>
      <c r="S15" s="389"/>
      <c r="T15" s="461"/>
      <c r="U15" s="461"/>
      <c r="V15" s="462"/>
    </row>
    <row r="16" spans="1:24" s="66" customFormat="1" ht="20.25" customHeight="1" x14ac:dyDescent="0.15">
      <c r="A16" s="464" t="str" ph="1">
        <f>IF(このシートに必要事項を入力してください!I36="○","○","")</f>
        <v/>
      </c>
      <c r="B16" s="465"/>
      <c r="C16" s="464" t="str" ph="1">
        <f>IF(このシートに必要事項を入力してください!D35="","",このシートに必要事項を入力してください!D35)</f>
        <v/>
      </c>
      <c r="D16" s="459"/>
      <c r="E16" s="459"/>
      <c r="F16" s="459"/>
      <c r="G16" s="459"/>
      <c r="H16" s="460"/>
      <c r="I16" s="487" t="str">
        <f>IF(このシートに必要事項を入力してください!D37="","",このシートに必要事項を入力してください!D37)</f>
        <v/>
      </c>
      <c r="J16" s="482"/>
      <c r="K16" s="482"/>
      <c r="L16" s="482"/>
      <c r="M16" s="482"/>
      <c r="N16" s="482"/>
      <c r="O16" s="482"/>
      <c r="P16" s="488"/>
      <c r="Q16" s="387" t="str">
        <f>IF(このシートに必要事項を入力してください!D38="","",このシートに必要事項を入力してください!D38)</f>
        <v/>
      </c>
      <c r="R16" s="460"/>
      <c r="S16" s="469" t="str">
        <f>IF(このシートに必要事項を入力してください!D39="","",このシートに必要事項を入力してください!D39)</f>
        <v/>
      </c>
      <c r="T16" s="470"/>
      <c r="U16" s="470"/>
      <c r="V16" s="471"/>
    </row>
    <row r="17" spans="1:24" s="66" customFormat="1" ht="20.25" customHeight="1" x14ac:dyDescent="0.15">
      <c r="A17" s="466"/>
      <c r="B17" s="467"/>
      <c r="C17" s="466" t="str">
        <f>IF(このシートに必要事項を入力してください!D36="","",このシートに必要事項を入力してください!D36)</f>
        <v/>
      </c>
      <c r="D17" s="461"/>
      <c r="E17" s="461"/>
      <c r="F17" s="461"/>
      <c r="G17" s="461"/>
      <c r="H17" s="462"/>
      <c r="I17" s="489"/>
      <c r="J17" s="361"/>
      <c r="K17" s="361"/>
      <c r="L17" s="361"/>
      <c r="M17" s="361"/>
      <c r="N17" s="361"/>
      <c r="O17" s="361"/>
      <c r="P17" s="490"/>
      <c r="Q17" s="389"/>
      <c r="R17" s="462"/>
      <c r="S17" s="472"/>
      <c r="T17" s="414"/>
      <c r="U17" s="414"/>
      <c r="V17" s="473"/>
    </row>
    <row r="18" spans="1:24" s="66" customFormat="1" ht="20.25" customHeight="1" x14ac:dyDescent="0.15">
      <c r="A18" s="464" t="str">
        <f>IF(このシートに必要事項を入力してください!I41="○","○","")</f>
        <v/>
      </c>
      <c r="B18" s="465"/>
      <c r="C18" s="464" t="str" ph="1">
        <f>IF(このシートに必要事項を入力してください!D40="","",このシートに必要事項を入力してください!D40)</f>
        <v/>
      </c>
      <c r="D18" s="459"/>
      <c r="E18" s="459"/>
      <c r="F18" s="459"/>
      <c r="G18" s="459"/>
      <c r="H18" s="460"/>
      <c r="I18" s="487" t="str">
        <f>IF(このシートに必要事項を入力してください!D42="","",このシートに必要事項を入力してください!D42)</f>
        <v/>
      </c>
      <c r="J18" s="482"/>
      <c r="K18" s="482"/>
      <c r="L18" s="482"/>
      <c r="M18" s="482"/>
      <c r="N18" s="482"/>
      <c r="O18" s="482"/>
      <c r="P18" s="488"/>
      <c r="Q18" s="387" t="str">
        <f>IF(このシートに必要事項を入力してください!D43="","",このシートに必要事項を入力してください!D43)</f>
        <v/>
      </c>
      <c r="R18" s="460"/>
      <c r="S18" s="469" t="str">
        <f>IF(このシートに必要事項を入力してください!D44="","",このシートに必要事項を入力してください!D44)</f>
        <v/>
      </c>
      <c r="T18" s="470"/>
      <c r="U18" s="470"/>
      <c r="V18" s="471"/>
    </row>
    <row r="19" spans="1:24" s="66" customFormat="1" ht="20.25" customHeight="1" x14ac:dyDescent="0.15">
      <c r="A19" s="466"/>
      <c r="B19" s="467"/>
      <c r="C19" s="466" t="str">
        <f>IF(このシートに必要事項を入力してください!D41="","",このシートに必要事項を入力してください!D41)</f>
        <v/>
      </c>
      <c r="D19" s="461"/>
      <c r="E19" s="461"/>
      <c r="F19" s="461"/>
      <c r="G19" s="461"/>
      <c r="H19" s="462"/>
      <c r="I19" s="489"/>
      <c r="J19" s="361"/>
      <c r="K19" s="361"/>
      <c r="L19" s="361"/>
      <c r="M19" s="361"/>
      <c r="N19" s="361"/>
      <c r="O19" s="361"/>
      <c r="P19" s="490"/>
      <c r="Q19" s="389"/>
      <c r="R19" s="462"/>
      <c r="S19" s="472"/>
      <c r="T19" s="414"/>
      <c r="U19" s="414"/>
      <c r="V19" s="473"/>
    </row>
    <row r="20" spans="1:24" s="66" customFormat="1" ht="20.25" customHeight="1" x14ac:dyDescent="0.15">
      <c r="A20" s="464" t="str" ph="1">
        <f>IF(このシートに必要事項を入力してください!I46="○","○","")</f>
        <v/>
      </c>
      <c r="B20" s="465"/>
      <c r="C20" s="464" t="str" ph="1">
        <f>IF(このシートに必要事項を入力してください!D45="","",このシートに必要事項を入力してください!D45)</f>
        <v/>
      </c>
      <c r="D20" s="459"/>
      <c r="E20" s="459"/>
      <c r="F20" s="459"/>
      <c r="G20" s="459"/>
      <c r="H20" s="460"/>
      <c r="I20" s="487" t="str">
        <f>IF(このシートに必要事項を入力してください!D47="","",このシートに必要事項を入力してください!D47)</f>
        <v/>
      </c>
      <c r="J20" s="482"/>
      <c r="K20" s="482"/>
      <c r="L20" s="482"/>
      <c r="M20" s="482"/>
      <c r="N20" s="482"/>
      <c r="O20" s="482"/>
      <c r="P20" s="488"/>
      <c r="Q20" s="387" t="str">
        <f>IF(このシートに必要事項を入力してください!D48="","",このシートに必要事項を入力してください!D48)</f>
        <v/>
      </c>
      <c r="R20" s="460"/>
      <c r="S20" s="469" t="str">
        <f>IF(このシートに必要事項を入力してください!D49="","",このシートに必要事項を入力してください!D49)</f>
        <v/>
      </c>
      <c r="T20" s="470"/>
      <c r="U20" s="470"/>
      <c r="V20" s="471"/>
    </row>
    <row r="21" spans="1:24" s="66" customFormat="1" ht="20.25" customHeight="1" thickBot="1" x14ac:dyDescent="0.2">
      <c r="A21" s="483"/>
      <c r="B21" s="484"/>
      <c r="C21" s="466" t="str">
        <f>IF(このシートに必要事項を入力してください!D46="","",このシートに必要事項を入力してください!D46)</f>
        <v/>
      </c>
      <c r="D21" s="461"/>
      <c r="E21" s="461"/>
      <c r="F21" s="461"/>
      <c r="G21" s="461"/>
      <c r="H21" s="462"/>
      <c r="I21" s="489"/>
      <c r="J21" s="361"/>
      <c r="K21" s="361"/>
      <c r="L21" s="361"/>
      <c r="M21" s="361"/>
      <c r="N21" s="361"/>
      <c r="O21" s="361"/>
      <c r="P21" s="490"/>
      <c r="Q21" s="389"/>
      <c r="R21" s="462"/>
      <c r="S21" s="472"/>
      <c r="T21" s="414"/>
      <c r="U21" s="414"/>
      <c r="V21" s="473"/>
    </row>
    <row r="22" spans="1:24" s="66" customFormat="1" ht="20.25" customHeight="1" x14ac:dyDescent="0.15">
      <c r="A22" s="441" t="s">
        <v>11</v>
      </c>
      <c r="B22" s="442"/>
      <c r="C22" s="442"/>
      <c r="D22" s="391"/>
      <c r="E22" s="391"/>
      <c r="F22" s="391"/>
      <c r="G22" s="391"/>
      <c r="H22" s="391"/>
      <c r="I22" s="391"/>
      <c r="J22" s="391"/>
      <c r="K22" s="392"/>
      <c r="L22" s="429" t="s">
        <v>2</v>
      </c>
      <c r="M22" s="431"/>
      <c r="N22" s="89" t="str">
        <f>IF(このシートに必要事項を入力してください!B62="一戸建て","☑","□")</f>
        <v>□</v>
      </c>
      <c r="O22" s="482" t="s">
        <v>197</v>
      </c>
      <c r="P22" s="482"/>
      <c r="Q22" s="482"/>
      <c r="R22" s="90"/>
      <c r="S22" s="90"/>
      <c r="T22" s="90"/>
      <c r="U22" s="90"/>
      <c r="V22" s="91"/>
    </row>
    <row r="23" spans="1:24" s="66" customFormat="1" ht="20.25" customHeight="1" x14ac:dyDescent="0.15">
      <c r="A23" s="512" t="s">
        <v>438</v>
      </c>
      <c r="B23" s="513"/>
      <c r="C23" s="513"/>
      <c r="D23" s="513"/>
      <c r="E23" s="513"/>
      <c r="F23" s="513"/>
      <c r="G23" s="513"/>
      <c r="H23" s="513"/>
      <c r="I23" s="513"/>
      <c r="J23" s="513"/>
      <c r="K23" s="514"/>
      <c r="L23" s="494"/>
      <c r="M23" s="493"/>
      <c r="N23" s="92" t="str">
        <f>IF(このシートに必要事項を入力してください!B62="集合住宅","☑","□")</f>
        <v>□</v>
      </c>
      <c r="O23" s="349" t="s">
        <v>251</v>
      </c>
      <c r="P23" s="349"/>
      <c r="Q23" s="349"/>
      <c r="R23" s="94" t="str">
        <f>IF(このシートに必要事項を入力してください!F62="","",このシートに必要事項を入力してください!F62)</f>
        <v/>
      </c>
      <c r="S23" s="349" t="s">
        <v>418</v>
      </c>
      <c r="T23" s="349"/>
      <c r="U23" s="94" t="str">
        <f>IF(このシートに必要事項を入力してください!H62="","",このシートに必要事項を入力してください!H62)</f>
        <v/>
      </c>
      <c r="V23" s="95" t="s">
        <v>253</v>
      </c>
      <c r="X23" s="66" t="s">
        <v>252</v>
      </c>
    </row>
    <row r="24" spans="1:24" s="66" customFormat="1" ht="20.25" customHeight="1" x14ac:dyDescent="0.15">
      <c r="A24" s="437"/>
      <c r="B24" s="438"/>
      <c r="C24" s="438"/>
      <c r="D24" s="438"/>
      <c r="E24" s="438"/>
      <c r="F24" s="438"/>
      <c r="G24" s="438"/>
      <c r="H24" s="438"/>
      <c r="I24" s="438"/>
      <c r="J24" s="438"/>
      <c r="K24" s="439"/>
      <c r="L24" s="432"/>
      <c r="M24" s="434"/>
      <c r="N24" s="383" t="s">
        <v>74</v>
      </c>
      <c r="O24" s="384"/>
      <c r="P24" s="384"/>
      <c r="Q24" s="384"/>
      <c r="R24" s="76" t="str">
        <f>IF(このシートに必要事項を入力してください!B63="有","☑","□")</f>
        <v>□</v>
      </c>
      <c r="S24" s="87" t="s">
        <v>68</v>
      </c>
      <c r="T24" s="76" t="str">
        <f>IF(このシートに必要事項を入力してください!B63="無","☑","□")</f>
        <v>□</v>
      </c>
      <c r="U24" s="87" t="s">
        <v>69</v>
      </c>
      <c r="V24" s="96"/>
    </row>
    <row r="25" spans="1:24" s="66" customFormat="1" ht="20.25" customHeight="1" x14ac:dyDescent="0.15">
      <c r="A25" s="437"/>
      <c r="B25" s="438"/>
      <c r="C25" s="438"/>
      <c r="D25" s="438"/>
      <c r="E25" s="438"/>
      <c r="F25" s="438"/>
      <c r="G25" s="438"/>
      <c r="H25" s="438"/>
      <c r="I25" s="438"/>
      <c r="J25" s="438"/>
      <c r="K25" s="439"/>
      <c r="L25" s="476" t="s">
        <v>73</v>
      </c>
      <c r="M25" s="493"/>
      <c r="N25" s="495" t="s">
        <v>70</v>
      </c>
      <c r="O25" s="349"/>
      <c r="P25" s="349"/>
      <c r="Q25" s="349"/>
      <c r="R25" s="349"/>
      <c r="S25" s="349"/>
      <c r="T25" s="349"/>
      <c r="U25" s="349"/>
      <c r="V25" s="95"/>
    </row>
    <row r="26" spans="1:24" s="66" customFormat="1" ht="20.25" customHeight="1" x14ac:dyDescent="0.15">
      <c r="A26" s="437"/>
      <c r="B26" s="438"/>
      <c r="C26" s="438"/>
      <c r="D26" s="438"/>
      <c r="E26" s="438"/>
      <c r="F26" s="438"/>
      <c r="G26" s="438"/>
      <c r="H26" s="438"/>
      <c r="I26" s="438"/>
      <c r="J26" s="438"/>
      <c r="K26" s="439"/>
      <c r="L26" s="494"/>
      <c r="M26" s="493"/>
      <c r="N26" s="97" t="s">
        <v>71</v>
      </c>
      <c r="O26" s="349" t="str">
        <f>IF(このシートに必要事項を入力してください!B67="","",このシートに必要事項を入力してください!B67)</f>
        <v/>
      </c>
      <c r="P26" s="349"/>
      <c r="Q26" s="349"/>
      <c r="R26" s="349"/>
      <c r="S26" s="349"/>
      <c r="T26" s="349"/>
      <c r="U26" s="349"/>
      <c r="V26" s="95" t="s">
        <v>72</v>
      </c>
    </row>
    <row r="27" spans="1:24" s="66" customFormat="1" ht="20.25" customHeight="1" x14ac:dyDescent="0.15">
      <c r="A27" s="437"/>
      <c r="B27" s="438"/>
      <c r="C27" s="438"/>
      <c r="D27" s="438"/>
      <c r="E27" s="438"/>
      <c r="F27" s="438"/>
      <c r="G27" s="438"/>
      <c r="H27" s="438"/>
      <c r="I27" s="438"/>
      <c r="J27" s="438"/>
      <c r="K27" s="439"/>
      <c r="L27" s="432"/>
      <c r="M27" s="434"/>
      <c r="N27" s="491" t="s">
        <v>135</v>
      </c>
      <c r="O27" s="492"/>
      <c r="P27" s="346" t="str">
        <f>IF(このシートに必要事項を入力してください!B68="","",このシートに必要事項を入力してください!B68)</f>
        <v/>
      </c>
      <c r="Q27" s="346"/>
      <c r="R27" s="346"/>
      <c r="S27" s="346"/>
      <c r="T27" s="346"/>
      <c r="U27" s="346"/>
      <c r="V27" s="347"/>
    </row>
    <row r="28" spans="1:24" s="66" customFormat="1" ht="20.25" customHeight="1" x14ac:dyDescent="0.15">
      <c r="A28" s="437"/>
      <c r="B28" s="438"/>
      <c r="C28" s="438"/>
      <c r="D28" s="438"/>
      <c r="E28" s="438"/>
      <c r="F28" s="438"/>
      <c r="G28" s="438"/>
      <c r="H28" s="438"/>
      <c r="I28" s="438"/>
      <c r="J28" s="438"/>
      <c r="K28" s="439"/>
      <c r="L28" s="429" t="s">
        <v>75</v>
      </c>
      <c r="M28" s="430"/>
      <c r="N28" s="431"/>
      <c r="O28" s="73" t="str">
        <f>IF(このシートに必要事項を入力してください!B72="申請中","☑","□")</f>
        <v>□</v>
      </c>
      <c r="P28" s="350" t="s">
        <v>27</v>
      </c>
      <c r="Q28" s="350"/>
      <c r="R28" s="73" t="str">
        <f>IF(このシートに必要事項を入力してください!B72="区分変更中","☑","□")</f>
        <v>□</v>
      </c>
      <c r="S28" s="350" t="s">
        <v>28</v>
      </c>
      <c r="T28" s="350"/>
      <c r="U28" s="350"/>
      <c r="V28" s="458"/>
    </row>
    <row r="29" spans="1:24" s="66" customFormat="1" ht="20.25" customHeight="1" x14ac:dyDescent="0.15">
      <c r="A29" s="437"/>
      <c r="B29" s="438"/>
      <c r="C29" s="438"/>
      <c r="D29" s="438"/>
      <c r="E29" s="438"/>
      <c r="F29" s="438"/>
      <c r="G29" s="438"/>
      <c r="H29" s="438"/>
      <c r="I29" s="438"/>
      <c r="J29" s="438"/>
      <c r="K29" s="439"/>
      <c r="L29" s="432"/>
      <c r="M29" s="433"/>
      <c r="N29" s="434"/>
      <c r="O29" s="98" t="str">
        <f>IF(このシートに必要事項を入力してください!B72="要支援","☑","□")</f>
        <v>□</v>
      </c>
      <c r="P29" s="346" t="s">
        <v>76</v>
      </c>
      <c r="Q29" s="346"/>
      <c r="R29" s="100" t="str">
        <f>IF(このシートに必要事項を入力してください!B72="要支援",このシートに必要事項を入力してください!I72,"      ")</f>
        <v xml:space="preserve">      </v>
      </c>
      <c r="S29" s="99" t="str">
        <f>IF(このシートに必要事項を入力してください!B72="要介護","☑","□")</f>
        <v>□</v>
      </c>
      <c r="T29" s="361" t="s">
        <v>77</v>
      </c>
      <c r="U29" s="361"/>
      <c r="V29" s="101" t="str">
        <f>IF(このシートに必要事項を入力してください!B72="要介護",このシートに必要事項を入力してください!I72,"     ")</f>
        <v xml:space="preserve">     </v>
      </c>
    </row>
    <row r="30" spans="1:24" s="66" customFormat="1" ht="20.25" customHeight="1" x14ac:dyDescent="0.15">
      <c r="A30" s="437"/>
      <c r="B30" s="438"/>
      <c r="C30" s="438"/>
      <c r="D30" s="438"/>
      <c r="E30" s="438"/>
      <c r="F30" s="438"/>
      <c r="G30" s="438"/>
      <c r="H30" s="438"/>
      <c r="I30" s="438"/>
      <c r="J30" s="438"/>
      <c r="K30" s="439"/>
      <c r="L30" s="443" t="s">
        <v>78</v>
      </c>
      <c r="M30" s="444"/>
      <c r="N30" s="444"/>
      <c r="O30" s="444"/>
      <c r="P30" s="444"/>
      <c r="Q30" s="444"/>
      <c r="R30" s="444"/>
      <c r="S30" s="444"/>
      <c r="T30" s="444"/>
      <c r="U30" s="444"/>
      <c r="V30" s="445"/>
    </row>
    <row r="31" spans="1:24" s="66" customFormat="1" ht="20.25" customHeight="1" x14ac:dyDescent="0.15">
      <c r="A31" s="437"/>
      <c r="B31" s="438"/>
      <c r="C31" s="438"/>
      <c r="D31" s="438"/>
      <c r="E31" s="438"/>
      <c r="F31" s="438"/>
      <c r="G31" s="438"/>
      <c r="H31" s="438"/>
      <c r="I31" s="438"/>
      <c r="J31" s="438"/>
      <c r="K31" s="439"/>
      <c r="L31" s="489" t="s">
        <v>81</v>
      </c>
      <c r="M31" s="361"/>
      <c r="N31" s="361"/>
      <c r="O31" s="361"/>
      <c r="P31" s="76" t="str">
        <f>IF(このシートに必要事項を入力してください!B76="１割","☑","□")</f>
        <v>□</v>
      </c>
      <c r="Q31" s="83" t="s">
        <v>79</v>
      </c>
      <c r="R31" s="76" t="str">
        <f>IF(このシートに必要事項を入力してください!B76="２割","☑","□")</f>
        <v>□</v>
      </c>
      <c r="S31" s="87" t="s">
        <v>80</v>
      </c>
      <c r="T31" s="76" t="str">
        <f>IF(このシートに必要事項を入力してください!B76="３割","☑","□")</f>
        <v>□</v>
      </c>
      <c r="U31" s="87" t="s">
        <v>433</v>
      </c>
      <c r="V31" s="88"/>
    </row>
    <row r="32" spans="1:24" s="66" customFormat="1" ht="20.25" customHeight="1" x14ac:dyDescent="0.15">
      <c r="A32" s="437"/>
      <c r="B32" s="438"/>
      <c r="C32" s="438"/>
      <c r="D32" s="438"/>
      <c r="E32" s="438"/>
      <c r="F32" s="438"/>
      <c r="G32" s="438"/>
      <c r="H32" s="438"/>
      <c r="I32" s="438"/>
      <c r="J32" s="438"/>
      <c r="K32" s="439"/>
      <c r="L32" s="487" t="s">
        <v>82</v>
      </c>
      <c r="M32" s="482"/>
      <c r="N32" s="482"/>
      <c r="O32" s="482"/>
      <c r="P32" s="73" t="str">
        <f>IF(このシートに必要事項を入力してください!B77="第１","☑","□")</f>
        <v>□</v>
      </c>
      <c r="Q32" s="85" t="s">
        <v>83</v>
      </c>
      <c r="R32" s="73" t="str">
        <f>IF(このシートに必要事項を入力してください!B77="第２","☑","□")</f>
        <v>□</v>
      </c>
      <c r="S32" s="85" t="s">
        <v>84</v>
      </c>
      <c r="T32" s="73" t="str">
        <f>IF(このシートに必要事項を入力してください!B77="第３","☑","□")</f>
        <v>□</v>
      </c>
      <c r="U32" s="85" t="s">
        <v>156</v>
      </c>
      <c r="V32" s="86"/>
    </row>
    <row r="33" spans="1:22" s="66" customFormat="1" ht="20.25" customHeight="1" x14ac:dyDescent="0.15">
      <c r="A33" s="437"/>
      <c r="B33" s="438"/>
      <c r="C33" s="438"/>
      <c r="D33" s="438"/>
      <c r="E33" s="438"/>
      <c r="F33" s="438"/>
      <c r="G33" s="438"/>
      <c r="H33" s="438"/>
      <c r="I33" s="438"/>
      <c r="J33" s="438"/>
      <c r="K33" s="439"/>
      <c r="L33" s="489"/>
      <c r="M33" s="361"/>
      <c r="N33" s="361"/>
      <c r="O33" s="361"/>
      <c r="P33" s="102" t="str">
        <f>IF(このシートに必要事項を入力してください!B77="第４","☑","□")</f>
        <v>□</v>
      </c>
      <c r="Q33" s="103" t="s">
        <v>157</v>
      </c>
      <c r="R33" s="76" t="str">
        <f>IF(このシートに必要事項を入力してください!B77="未申請","☑","□")</f>
        <v>□</v>
      </c>
      <c r="S33" s="361" t="s">
        <v>85</v>
      </c>
      <c r="T33" s="361"/>
      <c r="U33" s="87"/>
      <c r="V33" s="88"/>
    </row>
    <row r="34" spans="1:22" s="66" customFormat="1" ht="20.25" customHeight="1" x14ac:dyDescent="0.15">
      <c r="A34" s="437"/>
      <c r="B34" s="438"/>
      <c r="C34" s="438"/>
      <c r="D34" s="438"/>
      <c r="E34" s="438"/>
      <c r="F34" s="438"/>
      <c r="G34" s="438"/>
      <c r="H34" s="438"/>
      <c r="I34" s="438"/>
      <c r="J34" s="438"/>
      <c r="K34" s="439"/>
      <c r="L34" s="487" t="s">
        <v>86</v>
      </c>
      <c r="M34" s="482"/>
      <c r="N34" s="482"/>
      <c r="O34" s="482"/>
      <c r="P34" s="85"/>
      <c r="Q34" s="85"/>
      <c r="R34" s="85"/>
      <c r="S34" s="85"/>
      <c r="T34" s="85"/>
      <c r="U34" s="85"/>
      <c r="V34" s="86"/>
    </row>
    <row r="35" spans="1:22" s="66" customFormat="1" ht="20.25" customHeight="1" x14ac:dyDescent="0.15">
      <c r="A35" s="437"/>
      <c r="B35" s="438"/>
      <c r="C35" s="438"/>
      <c r="D35" s="438"/>
      <c r="E35" s="438"/>
      <c r="F35" s="438"/>
      <c r="G35" s="438"/>
      <c r="H35" s="438"/>
      <c r="I35" s="438"/>
      <c r="J35" s="438"/>
      <c r="K35" s="439"/>
      <c r="L35" s="104" t="str">
        <f>IF(このシートに必要事項を入力してください!B78="自立","☑","□")</f>
        <v>□</v>
      </c>
      <c r="M35" s="500" t="s">
        <v>94</v>
      </c>
      <c r="N35" s="500"/>
      <c r="O35" s="94" t="str">
        <f>IF(このシートに必要事項を入力してください!B78="成年後見人","☑","□")</f>
        <v>□</v>
      </c>
      <c r="P35" s="349" t="s">
        <v>144</v>
      </c>
      <c r="Q35" s="349"/>
      <c r="R35" s="349"/>
      <c r="S35" s="94" t="str">
        <f>IF(このシートに必要事項を入力してください!B78="生活保護","☑","□")</f>
        <v>□</v>
      </c>
      <c r="T35" s="349" t="s">
        <v>155</v>
      </c>
      <c r="U35" s="349"/>
      <c r="V35" s="468"/>
    </row>
    <row r="36" spans="1:22" s="66" customFormat="1" ht="20.25" customHeight="1" x14ac:dyDescent="0.15">
      <c r="A36" s="437"/>
      <c r="B36" s="438"/>
      <c r="C36" s="438"/>
      <c r="D36" s="438"/>
      <c r="E36" s="438"/>
      <c r="F36" s="438"/>
      <c r="G36" s="438"/>
      <c r="H36" s="438"/>
      <c r="I36" s="438"/>
      <c r="J36" s="438"/>
      <c r="K36" s="439"/>
      <c r="L36" s="92" t="str">
        <f>IF(このシートに必要事項を入力してください!B78="日常生活自立支援事業","☑","□")</f>
        <v>□</v>
      </c>
      <c r="M36" s="349" t="s">
        <v>101</v>
      </c>
      <c r="N36" s="349"/>
      <c r="O36" s="349"/>
      <c r="P36" s="349"/>
      <c r="Q36" s="349"/>
      <c r="R36" s="349"/>
      <c r="S36" s="94"/>
      <c r="T36" s="93"/>
      <c r="U36" s="93"/>
      <c r="V36" s="95"/>
    </row>
    <row r="37" spans="1:22" s="66" customFormat="1" ht="20.25" customHeight="1" x14ac:dyDescent="0.15">
      <c r="A37" s="437" t="s">
        <v>67</v>
      </c>
      <c r="B37" s="438"/>
      <c r="C37" s="438"/>
      <c r="D37" s="438"/>
      <c r="E37" s="438"/>
      <c r="F37" s="438"/>
      <c r="G37" s="438"/>
      <c r="H37" s="438"/>
      <c r="I37" s="438"/>
      <c r="J37" s="438"/>
      <c r="K37" s="439"/>
      <c r="L37" s="76" t="str">
        <f>IF(このシートに必要事項を入力してください!B78="その他","☑","□")</f>
        <v>□</v>
      </c>
      <c r="M37" s="87" t="s">
        <v>88</v>
      </c>
      <c r="N37" s="105"/>
      <c r="O37" s="346" t="str">
        <f>IF(このシートに必要事項を入力してください!G78="","",このシートに必要事項を入力してください!G78)</f>
        <v/>
      </c>
      <c r="P37" s="346"/>
      <c r="Q37" s="346"/>
      <c r="R37" s="346"/>
      <c r="S37" s="346"/>
      <c r="T37" s="346"/>
      <c r="U37" s="346"/>
      <c r="V37" s="84" t="s">
        <v>72</v>
      </c>
    </row>
    <row r="38" spans="1:22" s="66" customFormat="1" ht="20.25" customHeight="1" x14ac:dyDescent="0.15">
      <c r="A38" s="106" t="str">
        <f>IF(このシートに必要事項を入力してください!B54="○","☑","□")</f>
        <v>□</v>
      </c>
      <c r="B38" s="107" t="s">
        <v>97</v>
      </c>
      <c r="C38" s="107"/>
      <c r="D38" s="108" t="str">
        <f>IF(このシートに必要事項を入力してください!B55="○","☑","□")</f>
        <v>□</v>
      </c>
      <c r="E38" s="509" t="s">
        <v>98</v>
      </c>
      <c r="F38" s="509"/>
      <c r="G38" s="509"/>
      <c r="H38" s="108" t="str">
        <f>IF(このシートに必要事項を入力してください!B56="○","☑","□")</f>
        <v>□</v>
      </c>
      <c r="I38" s="369" t="s">
        <v>99</v>
      </c>
      <c r="J38" s="369"/>
      <c r="K38" s="370"/>
      <c r="L38" s="474" t="s">
        <v>96</v>
      </c>
      <c r="M38" s="431"/>
      <c r="N38" s="73" t="str">
        <f>IF(このシートに必要事項を入力してください!B79="無","☑","□")</f>
        <v>□</v>
      </c>
      <c r="O38" s="110" t="s">
        <v>69</v>
      </c>
      <c r="P38" s="73" t="str">
        <f>IF(このシートに必要事項を入力してください!B79="有","☑","□")</f>
        <v>□</v>
      </c>
      <c r="Q38" s="110" t="s">
        <v>68</v>
      </c>
      <c r="S38" s="111"/>
      <c r="T38" s="82"/>
      <c r="U38" s="82"/>
      <c r="V38" s="112"/>
    </row>
    <row r="39" spans="1:22" s="66" customFormat="1" ht="20.25" customHeight="1" x14ac:dyDescent="0.15">
      <c r="A39" s="106" t="str">
        <f>IF(このシートに必要事項を入力してください!B57="○","☑","□")</f>
        <v>□</v>
      </c>
      <c r="B39" s="369" t="s">
        <v>87</v>
      </c>
      <c r="C39" s="369"/>
      <c r="D39" s="108" t="s">
        <v>90</v>
      </c>
      <c r="E39" s="369" t="str">
        <f>IF(このシートに必要事項を入力してください!F57="","",このシートに必要事項を入力してください!F57)</f>
        <v/>
      </c>
      <c r="F39" s="369"/>
      <c r="G39" s="369"/>
      <c r="H39" s="369"/>
      <c r="I39" s="369"/>
      <c r="J39" s="369"/>
      <c r="K39" s="109" t="s">
        <v>72</v>
      </c>
      <c r="L39" s="432"/>
      <c r="M39" s="434"/>
      <c r="N39" s="76" t="s">
        <v>90</v>
      </c>
      <c r="O39" s="440" t="str">
        <f>IF(このシートに必要事項を入力してください!D80="","",このシートに必要事項を入力してください!D80)</f>
        <v/>
      </c>
      <c r="P39" s="440"/>
      <c r="Q39" s="440"/>
      <c r="R39" s="361" t="s">
        <v>91</v>
      </c>
      <c r="S39" s="361"/>
      <c r="T39" s="76" t="str">
        <f>IF(このシートに必要事項を入力してください!H80="","",このシートに必要事項を入力してください!H80)</f>
        <v/>
      </c>
      <c r="U39" s="113" t="s">
        <v>92</v>
      </c>
      <c r="V39" s="114"/>
    </row>
    <row r="40" spans="1:22" s="66" customFormat="1" ht="20.25" customHeight="1" x14ac:dyDescent="0.15">
      <c r="A40" s="437" t="s">
        <v>100</v>
      </c>
      <c r="B40" s="438"/>
      <c r="C40" s="438"/>
      <c r="D40" s="438"/>
      <c r="E40" s="438"/>
      <c r="F40" s="438"/>
      <c r="G40" s="438"/>
      <c r="H40" s="438"/>
      <c r="I40" s="438"/>
      <c r="J40" s="438"/>
      <c r="K40" s="439"/>
      <c r="L40" s="443" t="s">
        <v>89</v>
      </c>
      <c r="M40" s="444"/>
      <c r="N40" s="445"/>
      <c r="O40" s="446" t="str">
        <f>IF(このシートに必要事項を入力してください!B81="","",このシートに必要事項を入力してください!B81)</f>
        <v/>
      </c>
      <c r="P40" s="398"/>
      <c r="Q40" s="398"/>
      <c r="R40" s="398"/>
      <c r="S40" s="398"/>
      <c r="T40" s="398"/>
      <c r="U40" s="398"/>
      <c r="V40" s="399"/>
    </row>
    <row r="41" spans="1:22" s="66" customFormat="1" ht="20.25" customHeight="1" x14ac:dyDescent="0.15">
      <c r="A41" s="437" t="str">
        <f>IF(このシートに必要事項を入力してください!B58="","",このシートに必要事項を入力してください!B58)</f>
        <v/>
      </c>
      <c r="B41" s="438"/>
      <c r="C41" s="438"/>
      <c r="D41" s="438"/>
      <c r="E41" s="438"/>
      <c r="F41" s="438"/>
      <c r="G41" s="438"/>
      <c r="H41" s="438"/>
      <c r="I41" s="438"/>
      <c r="J41" s="438"/>
      <c r="K41" s="439"/>
      <c r="L41" s="405" t="s">
        <v>140</v>
      </c>
      <c r="M41" s="406"/>
      <c r="N41" s="407"/>
      <c r="O41" s="89" t="str">
        <f>IF(このシートに必要事項を入力してください!B82="自立","☑","□")</f>
        <v>□</v>
      </c>
      <c r="P41" s="82" t="s">
        <v>94</v>
      </c>
      <c r="Q41" s="73" t="str">
        <f>IF(このシートに必要事項を入力してください!B82="Ⅰ","☑","□")</f>
        <v>□</v>
      </c>
      <c r="R41" s="85" t="s">
        <v>95</v>
      </c>
      <c r="S41" s="115" t="str">
        <f>IF(このシートに必要事項を入力してください!B82="Ⅱａ","☑","□")</f>
        <v>□</v>
      </c>
      <c r="T41" s="71" t="s">
        <v>407</v>
      </c>
      <c r="U41" s="73" t="str">
        <f>IF(このシートに必要事項を入力してください!B82="Ⅱｂ","☑","□")</f>
        <v>□</v>
      </c>
      <c r="V41" s="116" t="s">
        <v>408</v>
      </c>
    </row>
    <row r="42" spans="1:22" s="66" customFormat="1" ht="20.25" customHeight="1" x14ac:dyDescent="0.15">
      <c r="A42" s="437"/>
      <c r="B42" s="438"/>
      <c r="C42" s="438"/>
      <c r="D42" s="438"/>
      <c r="E42" s="438"/>
      <c r="F42" s="438"/>
      <c r="G42" s="438"/>
      <c r="H42" s="438"/>
      <c r="I42" s="438"/>
      <c r="J42" s="438"/>
      <c r="K42" s="439"/>
      <c r="L42" s="408"/>
      <c r="M42" s="409"/>
      <c r="N42" s="410"/>
      <c r="O42" s="92" t="str">
        <f>IF(このシートに必要事項を入力してください!B82="Ⅲａ","☑","□")</f>
        <v>□</v>
      </c>
      <c r="P42" s="93" t="s">
        <v>409</v>
      </c>
      <c r="Q42" s="94" t="str">
        <f>IF(このシートに必要事項を入力してください!B82="Ⅲｂ","☑","□")</f>
        <v>□</v>
      </c>
      <c r="R42" s="64" t="s">
        <v>410</v>
      </c>
      <c r="S42" s="94" t="str">
        <f>IF(このシートに必要事項を入力してください!B82="Ⅳ","☑","□")</f>
        <v>□</v>
      </c>
      <c r="T42" s="93" t="s">
        <v>411</v>
      </c>
      <c r="U42" s="94" t="str">
        <f>IF(このシートに必要事項を入力してください!B82="Ｍ","☑","□")</f>
        <v>□</v>
      </c>
      <c r="V42" s="112" t="s">
        <v>412</v>
      </c>
    </row>
    <row r="43" spans="1:22" s="66" customFormat="1" ht="20.25" customHeight="1" x14ac:dyDescent="0.15">
      <c r="A43" s="497"/>
      <c r="B43" s="498"/>
      <c r="C43" s="498"/>
      <c r="D43" s="498"/>
      <c r="E43" s="498"/>
      <c r="F43" s="498"/>
      <c r="G43" s="498"/>
      <c r="H43" s="498"/>
      <c r="I43" s="498"/>
      <c r="J43" s="498"/>
      <c r="K43" s="499"/>
      <c r="L43" s="411"/>
      <c r="M43" s="412"/>
      <c r="N43" s="413"/>
      <c r="O43" s="117"/>
      <c r="P43" s="87"/>
      <c r="Q43" s="76"/>
      <c r="R43" s="87"/>
      <c r="S43" s="105"/>
      <c r="T43" s="105"/>
      <c r="U43" s="105"/>
      <c r="V43" s="88"/>
    </row>
    <row r="44" spans="1:22" s="66" customFormat="1" ht="20.25" customHeight="1" x14ac:dyDescent="0.15">
      <c r="A44" s="390" t="s">
        <v>3</v>
      </c>
      <c r="B44" s="391"/>
      <c r="C44" s="391"/>
      <c r="D44" s="391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391"/>
      <c r="U44" s="391"/>
      <c r="V44" s="392"/>
    </row>
    <row r="45" spans="1:22" s="111" customFormat="1" ht="20.25" customHeight="1" x14ac:dyDescent="0.15">
      <c r="A45" s="508" t="s">
        <v>55</v>
      </c>
      <c r="B45" s="508"/>
      <c r="C45" s="508"/>
      <c r="D45" s="508"/>
      <c r="E45" s="508" t="s">
        <v>56</v>
      </c>
      <c r="F45" s="508"/>
      <c r="G45" s="508"/>
      <c r="H45" s="508"/>
      <c r="I45" s="393" t="s">
        <v>57</v>
      </c>
      <c r="J45" s="364"/>
      <c r="K45" s="364"/>
      <c r="L45" s="364"/>
      <c r="M45" s="364"/>
      <c r="N45" s="394"/>
      <c r="O45" s="94" t="str">
        <f>IF(NOT(このシートに必要事項を入力してください!C93=""),"☑","□")</f>
        <v>□</v>
      </c>
      <c r="P45" s="111" t="s">
        <v>103</v>
      </c>
      <c r="Q45" s="110"/>
      <c r="R45" s="110"/>
      <c r="S45" s="110"/>
      <c r="T45" s="110"/>
      <c r="U45" s="110"/>
      <c r="V45" s="116"/>
    </row>
    <row r="46" spans="1:22" s="111" customFormat="1" ht="20.25" customHeight="1" x14ac:dyDescent="0.15">
      <c r="A46" s="503" t="str">
        <f>IF(このシートに必要事項を入力してください!A87="","",このシートに必要事項を入力してください!A87)</f>
        <v/>
      </c>
      <c r="B46" s="503"/>
      <c r="C46" s="503"/>
      <c r="D46" s="503"/>
      <c r="E46" s="416" t="str">
        <f>IF(このシートに必要事項を入力してください!B87="","",このシートに必要事項を入力してください!B87)</f>
        <v/>
      </c>
      <c r="F46" s="417"/>
      <c r="G46" s="398" t="str">
        <f>IF(このシートに必要事項を入力してください!C87="","",このシートに必要事項を入力してください!C87)</f>
        <v/>
      </c>
      <c r="H46" s="399"/>
      <c r="I46" s="365" t="str">
        <f>IF(このシートに必要事項を入力してください!D87="","",このシートに必要事項を入力してください!D87)</f>
        <v/>
      </c>
      <c r="J46" s="366"/>
      <c r="K46" s="366"/>
      <c r="L46" s="366"/>
      <c r="M46" s="366"/>
      <c r="N46" s="367"/>
      <c r="O46" s="388" t="s">
        <v>105</v>
      </c>
      <c r="P46" s="395"/>
      <c r="Q46" s="396" t="str">
        <f>IF(このシートに必要事項を入力してください!C93="","",このシートに必要事項を入力してください!C93)</f>
        <v/>
      </c>
      <c r="R46" s="396"/>
      <c r="S46" s="396"/>
      <c r="T46" s="396"/>
      <c r="U46" s="396"/>
      <c r="V46" s="397"/>
    </row>
    <row r="47" spans="1:22" s="111" customFormat="1" ht="20.25" customHeight="1" x14ac:dyDescent="0.15">
      <c r="A47" s="400" t="str">
        <f>IF(このシートに必要事項を入力してください!A88="","",このシートに必要事項を入力してください!A88)</f>
        <v/>
      </c>
      <c r="B47" s="400"/>
      <c r="C47" s="400"/>
      <c r="D47" s="400"/>
      <c r="E47" s="416" t="str">
        <f>IF(このシートに必要事項を入力してください!B88="","",このシートに必要事項を入力してください!B88)</f>
        <v/>
      </c>
      <c r="F47" s="417"/>
      <c r="G47" s="398" t="str">
        <f>IF(このシートに必要事項を入力してください!C88="","",このシートに必要事項を入力してください!C88)</f>
        <v/>
      </c>
      <c r="H47" s="399"/>
      <c r="I47" s="365" t="str">
        <f>IF(このシートに必要事項を入力してください!D88="","",このシートに必要事項を入力してください!D88)</f>
        <v/>
      </c>
      <c r="J47" s="366"/>
      <c r="K47" s="366"/>
      <c r="L47" s="366"/>
      <c r="M47" s="366"/>
      <c r="N47" s="367"/>
      <c r="Q47" s="396"/>
      <c r="R47" s="396"/>
      <c r="S47" s="396"/>
      <c r="T47" s="396"/>
      <c r="U47" s="396"/>
      <c r="V47" s="397"/>
    </row>
    <row r="48" spans="1:22" s="111" customFormat="1" ht="20.25" customHeight="1" x14ac:dyDescent="0.15">
      <c r="A48" s="400" t="str">
        <f>IF(このシートに必要事項を入力してください!A89="","",このシートに必要事項を入力してください!A89)</f>
        <v/>
      </c>
      <c r="B48" s="400"/>
      <c r="C48" s="400"/>
      <c r="D48" s="400"/>
      <c r="E48" s="416" t="str">
        <f>IF(このシートに必要事項を入力してください!B89="","",このシートに必要事項を入力してください!B89)</f>
        <v/>
      </c>
      <c r="F48" s="417"/>
      <c r="G48" s="398" t="str">
        <f>IF(このシートに必要事項を入力してください!C89="","",このシートに必要事項を入力してください!C89)</f>
        <v/>
      </c>
      <c r="H48" s="399"/>
      <c r="I48" s="365" t="str">
        <f>IF(このシートに必要事項を入力してください!D89="","",このシートに必要事項を入力してください!D89)</f>
        <v/>
      </c>
      <c r="J48" s="366"/>
      <c r="K48" s="366"/>
      <c r="L48" s="366"/>
      <c r="M48" s="366"/>
      <c r="N48" s="367"/>
      <c r="O48" s="94" t="str">
        <f>IF(NOT(このシートに必要事項を入力してください!C94=""),"☑","□")</f>
        <v>□</v>
      </c>
      <c r="P48" s="349" t="s">
        <v>106</v>
      </c>
      <c r="Q48" s="349"/>
      <c r="R48" s="349"/>
      <c r="V48" s="112"/>
    </row>
    <row r="49" spans="1:22" s="111" customFormat="1" ht="20.25" customHeight="1" x14ac:dyDescent="0.15">
      <c r="A49" s="400" t="str">
        <f>IF(このシートに必要事項を入力してください!A90="","",このシートに必要事項を入力してください!A90)</f>
        <v/>
      </c>
      <c r="B49" s="400"/>
      <c r="C49" s="400"/>
      <c r="D49" s="400"/>
      <c r="E49" s="416" t="str">
        <f>IF(このシートに必要事項を入力してください!B90="","",このシートに必要事項を入力してください!B90)</f>
        <v/>
      </c>
      <c r="F49" s="417"/>
      <c r="G49" s="398" t="str">
        <f>IF(このシートに必要事項を入力してください!C90="","",このシートに必要事項を入力してください!C90)</f>
        <v/>
      </c>
      <c r="H49" s="399"/>
      <c r="I49" s="365" t="str">
        <f>IF(このシートに必要事項を入力してください!D90="","",このシートに必要事項を入力してください!D90)</f>
        <v/>
      </c>
      <c r="J49" s="366"/>
      <c r="K49" s="366"/>
      <c r="L49" s="366"/>
      <c r="M49" s="366"/>
      <c r="N49" s="367"/>
      <c r="O49" s="388" t="s">
        <v>104</v>
      </c>
      <c r="P49" s="395"/>
      <c r="Q49" s="396" t="str">
        <f>IF(このシートに必要事項を入力してください!C94="","",このシートに必要事項を入力してください!C94)</f>
        <v/>
      </c>
      <c r="R49" s="396"/>
      <c r="S49" s="396"/>
      <c r="T49" s="396"/>
      <c r="U49" s="396"/>
      <c r="V49" s="397"/>
    </row>
    <row r="50" spans="1:22" s="111" customFormat="1" ht="20.25" customHeight="1" x14ac:dyDescent="0.15">
      <c r="A50" s="400" t="str">
        <f>IF(このシートに必要事項を入力してください!A91="","",このシートに必要事項を入力してください!A91)</f>
        <v/>
      </c>
      <c r="B50" s="400"/>
      <c r="C50" s="400"/>
      <c r="D50" s="400"/>
      <c r="E50" s="416" t="str">
        <f>IF(このシートに必要事項を入力してください!B91="","",このシートに必要事項を入力してください!B91)</f>
        <v/>
      </c>
      <c r="F50" s="417"/>
      <c r="G50" s="398" t="str">
        <f>IF(このシートに必要事項を入力してください!C91="","",このシートに必要事項を入力してください!C91)</f>
        <v/>
      </c>
      <c r="H50" s="399"/>
      <c r="I50" s="365" t="str">
        <f>IF(このシートに必要事項を入力してください!D91="","",このシートに必要事項を入力してください!D91)</f>
        <v/>
      </c>
      <c r="J50" s="366"/>
      <c r="K50" s="366"/>
      <c r="L50" s="366"/>
      <c r="M50" s="366"/>
      <c r="N50" s="367"/>
      <c r="Q50" s="396"/>
      <c r="R50" s="396"/>
      <c r="S50" s="396"/>
      <c r="T50" s="396"/>
      <c r="U50" s="396"/>
      <c r="V50" s="397"/>
    </row>
    <row r="51" spans="1:22" s="111" customFormat="1" ht="20.25" customHeight="1" x14ac:dyDescent="0.15">
      <c r="A51" s="400" t="str">
        <f>IF(このシートに必要事項を入力してください!A92="","",このシートに必要事項を入力してください!A92)</f>
        <v/>
      </c>
      <c r="B51" s="400"/>
      <c r="C51" s="400"/>
      <c r="D51" s="400"/>
      <c r="E51" s="416" t="str">
        <f>IF(このシートに必要事項を入力してください!B92="","",このシートに必要事項を入力してください!B92)</f>
        <v/>
      </c>
      <c r="F51" s="417"/>
      <c r="G51" s="427" t="str">
        <f>IF(このシートに必要事項を入力してください!C92="","",このシートに必要事項を入力してください!C92)</f>
        <v/>
      </c>
      <c r="H51" s="428"/>
      <c r="I51" s="365" t="str">
        <f>IF(このシートに必要事項を入力してください!D92="","",このシートに必要事項を入力してください!D92)</f>
        <v/>
      </c>
      <c r="J51" s="366"/>
      <c r="K51" s="366"/>
      <c r="L51" s="366"/>
      <c r="M51" s="366"/>
      <c r="N51" s="367"/>
      <c r="O51" s="119" t="str">
        <f>IF(NOT(このシートに必要事項を入力してください!C95=""),"☑","□")</f>
        <v>□</v>
      </c>
      <c r="P51" s="349" t="s">
        <v>107</v>
      </c>
      <c r="Q51" s="349"/>
      <c r="R51" s="349"/>
      <c r="S51" s="414" t="str">
        <f>IF(このシートに必要事項を入力してください!C95="","",このシートに必要事項を入力してください!C95)</f>
        <v/>
      </c>
      <c r="T51" s="414"/>
      <c r="U51" s="414"/>
      <c r="V51" s="114" t="s">
        <v>72</v>
      </c>
    </row>
    <row r="52" spans="1:22" s="66" customFormat="1" ht="20.25" customHeight="1" x14ac:dyDescent="0.15">
      <c r="A52" s="418" t="s">
        <v>7</v>
      </c>
      <c r="B52" s="419"/>
      <c r="C52" s="419"/>
      <c r="D52" s="403" t="s">
        <v>0</v>
      </c>
      <c r="E52" s="425" t="s">
        <v>10</v>
      </c>
      <c r="F52" s="425" t="s">
        <v>6</v>
      </c>
      <c r="G52" s="425" t="s">
        <v>122</v>
      </c>
      <c r="H52" s="429" t="s">
        <v>121</v>
      </c>
      <c r="I52" s="430"/>
      <c r="J52" s="430"/>
      <c r="K52" s="430"/>
      <c r="L52" s="430"/>
      <c r="M52" s="430"/>
      <c r="N52" s="430"/>
      <c r="O52" s="430"/>
      <c r="P52" s="430"/>
      <c r="Q52" s="430"/>
      <c r="R52" s="430"/>
      <c r="S52" s="430"/>
      <c r="T52" s="430"/>
      <c r="U52" s="430"/>
      <c r="V52" s="431"/>
    </row>
    <row r="53" spans="1:22" s="66" customFormat="1" ht="20.25" customHeight="1" x14ac:dyDescent="0.15">
      <c r="A53" s="420"/>
      <c r="B53" s="421"/>
      <c r="C53" s="421"/>
      <c r="D53" s="404"/>
      <c r="E53" s="426"/>
      <c r="F53" s="426"/>
      <c r="G53" s="426"/>
      <c r="H53" s="432"/>
      <c r="I53" s="433"/>
      <c r="J53" s="433"/>
      <c r="K53" s="433"/>
      <c r="L53" s="433"/>
      <c r="M53" s="433"/>
      <c r="N53" s="433"/>
      <c r="O53" s="433"/>
      <c r="P53" s="433"/>
      <c r="Q53" s="433"/>
      <c r="R53" s="433"/>
      <c r="S53" s="433"/>
      <c r="T53" s="433"/>
      <c r="U53" s="433"/>
      <c r="V53" s="434"/>
    </row>
    <row r="54" spans="1:22" s="66" customFormat="1" ht="20.25" customHeight="1" x14ac:dyDescent="0.15">
      <c r="A54" s="401" t="s">
        <v>108</v>
      </c>
      <c r="B54" s="348"/>
      <c r="C54" s="402"/>
      <c r="D54" s="120" t="str">
        <f>IF(このシートに必要事項を入力してください!B100="自立","☑","□")</f>
        <v>□</v>
      </c>
      <c r="E54" s="120" t="str">
        <f>IF(このシートに必要事項を入力してください!B100="見守り","☑","□")</f>
        <v>□</v>
      </c>
      <c r="F54" s="120" t="str">
        <f>IF(このシートに必要事項を入力してください!B100="一部介助","☑","□")</f>
        <v>□</v>
      </c>
      <c r="G54" s="120" t="str">
        <f>IF(このシートに必要事項を入力してください!B100="全介助","☑","□")</f>
        <v>□</v>
      </c>
      <c r="H54" s="121" t="str">
        <f>IF(このシートに必要事項を入力してください!E100="○","☑","□")</f>
        <v>□</v>
      </c>
      <c r="I54" s="355" t="s">
        <v>23</v>
      </c>
      <c r="J54" s="355"/>
      <c r="K54" s="122" t="str">
        <f>IF(このシートに必要事項を入力してください!E101="○","☑","□")</f>
        <v>□</v>
      </c>
      <c r="L54" s="355" t="s">
        <v>146</v>
      </c>
      <c r="M54" s="355"/>
      <c r="N54" s="355"/>
      <c r="O54" s="122" t="str">
        <f>IF(このシートに必要事項を入力してください!E102="○","☑","□")</f>
        <v>□</v>
      </c>
      <c r="P54" s="355" t="s">
        <v>145</v>
      </c>
      <c r="Q54" s="355"/>
      <c r="R54" s="73" t="str">
        <f>IF(このシートに必要事項を入力してください!E103="○","☑","□")</f>
        <v>□</v>
      </c>
      <c r="S54" s="355" t="s">
        <v>26</v>
      </c>
      <c r="T54" s="355"/>
      <c r="U54" s="355"/>
      <c r="V54" s="356"/>
    </row>
    <row r="55" spans="1:22" s="66" customFormat="1" ht="20.25" customHeight="1" x14ac:dyDescent="0.15">
      <c r="A55" s="401" t="s">
        <v>109</v>
      </c>
      <c r="B55" s="348"/>
      <c r="C55" s="402"/>
      <c r="D55" s="120" t="str">
        <f>IF(このシートに必要事項を入力してください!B104="自立","☑","□")</f>
        <v>□</v>
      </c>
      <c r="E55" s="120" t="str">
        <f>IF(このシートに必要事項を入力してください!B104="見守り","☑","□")</f>
        <v>□</v>
      </c>
      <c r="F55" s="120" t="str">
        <f>IF(このシートに必要事項を入力してください!B104="一部介助","☑","□")</f>
        <v>□</v>
      </c>
      <c r="G55" s="120" t="str">
        <f>IF(このシートに必要事項を入力してください!B104="全介助","☑","□")</f>
        <v>□</v>
      </c>
      <c r="H55" s="121" t="str">
        <f>IF(このシートに必要事項を入力してください!E104="有","☑","□")</f>
        <v>□</v>
      </c>
      <c r="I55" s="355" t="s">
        <v>115</v>
      </c>
      <c r="J55" s="355"/>
      <c r="K55" s="122" t="str">
        <f>IF(このシートに必要事項を入力してください!I104="全義歯","☑","□")</f>
        <v>□</v>
      </c>
      <c r="L55" s="355" t="s">
        <v>29</v>
      </c>
      <c r="M55" s="355"/>
      <c r="N55" s="122" t="str">
        <f>IF(このシートに必要事項を入力してください!I104="部分","☑","□")</f>
        <v>□</v>
      </c>
      <c r="O55" s="355" t="s">
        <v>198</v>
      </c>
      <c r="P55" s="355"/>
      <c r="Q55" s="80"/>
      <c r="R55" s="80"/>
      <c r="S55" s="77"/>
      <c r="T55" s="77"/>
      <c r="U55" s="105"/>
      <c r="V55" s="96"/>
    </row>
    <row r="56" spans="1:22" s="66" customFormat="1" ht="20.25" customHeight="1" x14ac:dyDescent="0.15">
      <c r="A56" s="377" t="s">
        <v>110</v>
      </c>
      <c r="B56" s="378"/>
      <c r="C56" s="379"/>
      <c r="D56" s="357" t="str">
        <f>IF(このシートに必要事項を入力してください!B105="自立","☑","□")</f>
        <v>□</v>
      </c>
      <c r="E56" s="357" t="str">
        <f>IF(このシートに必要事項を入力してください!B105="見守り","☑","□")</f>
        <v>□</v>
      </c>
      <c r="F56" s="357" t="str">
        <f>IF(このシートに必要事項を入力してください!B105="一部介助","☑","□")</f>
        <v>□</v>
      </c>
      <c r="G56" s="357" t="str">
        <f>IF(このシートに必要事項を入力してください!B105="全介助","☑","□")</f>
        <v>□</v>
      </c>
      <c r="H56" s="92" t="str">
        <f>IF(このシートに必要事項を入力してください!E105="普通食","☑","□")</f>
        <v>□</v>
      </c>
      <c r="I56" s="350" t="s">
        <v>138</v>
      </c>
      <c r="J56" s="350"/>
      <c r="L56" s="350"/>
      <c r="M56" s="350"/>
      <c r="V56" s="123"/>
    </row>
    <row r="57" spans="1:22" s="66" customFormat="1" ht="20.25" customHeight="1" x14ac:dyDescent="0.15">
      <c r="A57" s="380"/>
      <c r="B57" s="381"/>
      <c r="C57" s="382"/>
      <c r="D57" s="358" t="str">
        <f>IF(このシートに必要事項を入力してください!B106="自立","☑","□")</f>
        <v>□</v>
      </c>
      <c r="E57" s="358" t="str">
        <f>IF(このシートに必要事項を入力してください!B106="見守り","☑","□")</f>
        <v>□</v>
      </c>
      <c r="F57" s="358" t="str">
        <f>IF(このシートに必要事項を入力してください!B106="一部介助","☑","□")</f>
        <v>□</v>
      </c>
      <c r="G57" s="358" t="str">
        <f>IF(このシートに必要事項を入力してください!B106="全介助","☑","□")</f>
        <v>□</v>
      </c>
      <c r="H57" s="94" t="str">
        <f>IF(このシートに必要事項を入力してください!E105="治療食","☑","□")</f>
        <v>□</v>
      </c>
      <c r="I57" s="346" t="s">
        <v>136</v>
      </c>
      <c r="J57" s="346"/>
      <c r="K57" s="94" t="str">
        <f>IF(このシートに必要事項を入力してください!I106="○","☑","□")</f>
        <v>□</v>
      </c>
      <c r="L57" s="345" t="s">
        <v>116</v>
      </c>
      <c r="M57" s="345"/>
      <c r="N57" s="94" t="str">
        <f>IF(このシートに必要事項を入力してください!I107="○","☑","□")</f>
        <v>□</v>
      </c>
      <c r="O57" s="345" t="s">
        <v>117</v>
      </c>
      <c r="P57" s="345"/>
      <c r="Q57" s="94" t="str">
        <f>IF(このシートに必要事項を入力してください!I108="○","☑","□")</f>
        <v>□</v>
      </c>
      <c r="R57" s="345" t="s">
        <v>118</v>
      </c>
      <c r="S57" s="345"/>
      <c r="T57" s="94" t="str">
        <f>IF(このシートに必要事項を入力してください!I109="○","☑","□")</f>
        <v>□</v>
      </c>
      <c r="U57" s="381" t="s">
        <v>137</v>
      </c>
      <c r="V57" s="382"/>
    </row>
    <row r="58" spans="1:22" s="66" customFormat="1" ht="20.25" customHeight="1" x14ac:dyDescent="0.15">
      <c r="A58" s="380"/>
      <c r="B58" s="381"/>
      <c r="C58" s="382"/>
      <c r="D58" s="120" t="str">
        <f>IF(このシートに必要事項を入力してください!B110="自立","☑","□")</f>
        <v>□</v>
      </c>
      <c r="E58" s="120" t="str">
        <f>IF(このシートに必要事項を入力してください!B110="見守り","☑","□")</f>
        <v>□</v>
      </c>
      <c r="F58" s="120" t="str">
        <f>IF(このシートに必要事項を入力してください!B110="一部介助","☑","□")</f>
        <v>□</v>
      </c>
      <c r="G58" s="120" t="str">
        <f>IF(このシートに必要事項を入力してください!B110="全介助","☑","□")</f>
        <v>□</v>
      </c>
      <c r="H58" s="362" t="s">
        <v>134</v>
      </c>
      <c r="I58" s="363"/>
      <c r="J58" s="122" t="str">
        <f>IF(このシートに必要事項を入力してください!I110="○","☑","□")</f>
        <v>□</v>
      </c>
      <c r="K58" s="355" t="s">
        <v>30</v>
      </c>
      <c r="L58" s="355"/>
      <c r="M58" s="122" t="str">
        <f>IF(このシートに必要事項を入力してください!I111="○","☑","□")</f>
        <v>□</v>
      </c>
      <c r="N58" s="348" t="s">
        <v>31</v>
      </c>
      <c r="O58" s="348"/>
      <c r="P58" s="122" t="str">
        <f>IF(このシートに必要事項を入力してください!I112="○","☑","□")</f>
        <v>□</v>
      </c>
      <c r="Q58" s="348" t="s">
        <v>32</v>
      </c>
      <c r="R58" s="348"/>
      <c r="S58" s="81" t="str">
        <f>IF(このシートに必要事項を入力してください!I113="○","☑","□")</f>
        <v>□</v>
      </c>
      <c r="T58" s="355" t="s">
        <v>147</v>
      </c>
      <c r="U58" s="355"/>
      <c r="V58" s="356"/>
    </row>
    <row r="59" spans="1:22" s="66" customFormat="1" ht="20.25" customHeight="1" x14ac:dyDescent="0.15">
      <c r="A59" s="380"/>
      <c r="B59" s="381"/>
      <c r="C59" s="382"/>
      <c r="D59" s="357" t="str">
        <f>IF(このシートに必要事項を入力してください!B114="自立","☑","□")</f>
        <v>□</v>
      </c>
      <c r="E59" s="357" t="str">
        <f>IF(このシートに必要事項を入力してください!B114="見守り","☑","□")</f>
        <v>□</v>
      </c>
      <c r="F59" s="357" t="str">
        <f>IF(このシートに必要事項を入力してください!B114="一部介助","☑","□")</f>
        <v>□</v>
      </c>
      <c r="G59" s="357" t="str">
        <f>IF(このシートに必要事項を入力してください!B114="全介助","☑","□")</f>
        <v>□</v>
      </c>
      <c r="H59" s="504" t="s">
        <v>133</v>
      </c>
      <c r="I59" s="505"/>
      <c r="J59" s="94" t="str">
        <f>IF(このシートに必要事項を入力してください!I114="○","☑","□")</f>
        <v>□</v>
      </c>
      <c r="K59" s="345" t="s">
        <v>33</v>
      </c>
      <c r="L59" s="345"/>
      <c r="M59" s="94" t="str">
        <f>IF(このシートに必要事項を入力してください!I115="○","☑","□")</f>
        <v>□</v>
      </c>
      <c r="N59" s="345" t="s">
        <v>34</v>
      </c>
      <c r="O59" s="345"/>
      <c r="P59" s="94" t="str">
        <f>IF(このシートに必要事項を入力してください!I116="○","☑","□")</f>
        <v>□</v>
      </c>
      <c r="Q59" s="345" t="s">
        <v>35</v>
      </c>
      <c r="R59" s="345"/>
      <c r="S59" s="94" t="str">
        <f>IF(このシートに必要事項を入力してください!I117="○","☑","□")</f>
        <v>□</v>
      </c>
      <c r="T59" s="345" t="s">
        <v>36</v>
      </c>
      <c r="U59" s="345"/>
      <c r="V59" s="424"/>
    </row>
    <row r="60" spans="1:22" s="66" customFormat="1" ht="20.25" customHeight="1" x14ac:dyDescent="0.15">
      <c r="A60" s="380"/>
      <c r="B60" s="381"/>
      <c r="C60" s="382"/>
      <c r="D60" s="358" t="str">
        <f>IF(このシートに必要事項を入力してください!B110="自立","☑","□")</f>
        <v>□</v>
      </c>
      <c r="E60" s="358" t="str">
        <f>IF(このシートに必要事項を入力してください!B110="見守り","☑","□")</f>
        <v>□</v>
      </c>
      <c r="F60" s="358" t="str">
        <f>IF(このシートに必要事項を入力してください!B110="一部介助","☑","□")</f>
        <v>□</v>
      </c>
      <c r="G60" s="358" t="str">
        <f>IF(このシートに必要事項を入力してください!B110="全介助","☑","□")</f>
        <v>□</v>
      </c>
      <c r="H60" s="506"/>
      <c r="I60" s="507"/>
      <c r="J60" s="76" t="str">
        <f>IF(OR(このシートに必要事項を入力してください!I118="○",このシートに必要事項を入力してください!I119="○"),"☑","□")</f>
        <v>□</v>
      </c>
      <c r="K60" s="346" t="s">
        <v>148</v>
      </c>
      <c r="L60" s="346"/>
      <c r="M60" s="99" t="str">
        <f>IF(このシートに必要事項を入力してください!I118="○","☑","□")</f>
        <v>□</v>
      </c>
      <c r="N60" s="346" t="s">
        <v>149</v>
      </c>
      <c r="O60" s="346"/>
      <c r="P60" s="346"/>
      <c r="Q60" s="99" t="str">
        <f>IF(このシートに必要事項を入力してください!I120="○","☑","□")</f>
        <v>□</v>
      </c>
      <c r="R60" s="346" t="s">
        <v>150</v>
      </c>
      <c r="S60" s="346"/>
      <c r="T60" s="346"/>
      <c r="U60" s="346"/>
      <c r="V60" s="347"/>
    </row>
    <row r="61" spans="1:22" s="66" customFormat="1" ht="20.25" customHeight="1" x14ac:dyDescent="0.15">
      <c r="A61" s="383"/>
      <c r="B61" s="384"/>
      <c r="C61" s="385"/>
      <c r="D61" s="120" t="str">
        <f>IF(このシートに必要事項を入力してください!B121="自立","☑","□")</f>
        <v>□</v>
      </c>
      <c r="E61" s="120" t="str">
        <f>IF(このシートに必要事項を入力してください!B121="見守り","☑","□")</f>
        <v>□</v>
      </c>
      <c r="F61" s="120" t="str">
        <f>IF(このシートに必要事項を入力してください!B121="一部介助","☑","□")</f>
        <v>□</v>
      </c>
      <c r="G61" s="120" t="str">
        <f>IF(このシートに必要事項を入力してください!B121="全介助","☑","□")</f>
        <v>□</v>
      </c>
      <c r="H61" s="362" t="s">
        <v>132</v>
      </c>
      <c r="I61" s="363"/>
      <c r="J61" s="364" t="s">
        <v>123</v>
      </c>
      <c r="K61" s="364"/>
      <c r="L61" s="364"/>
      <c r="M61" s="81" t="str">
        <f>IF(このシートに必要事項を入力してください!I121="あり","☑","□")</f>
        <v>□</v>
      </c>
      <c r="N61" s="80" t="s">
        <v>119</v>
      </c>
      <c r="O61" s="81" t="str">
        <f>IF(このシートに必要事項を入力してください!I121="なし","☑","□")</f>
        <v>□</v>
      </c>
      <c r="P61" s="80" t="s">
        <v>120</v>
      </c>
      <c r="Q61" s="355"/>
      <c r="R61" s="355"/>
      <c r="S61" s="355"/>
      <c r="T61" s="355"/>
      <c r="U61" s="355"/>
      <c r="V61" s="356"/>
    </row>
    <row r="62" spans="1:22" s="66" customFormat="1" ht="20.25" customHeight="1" x14ac:dyDescent="0.15">
      <c r="A62" s="401" t="s">
        <v>111</v>
      </c>
      <c r="B62" s="348"/>
      <c r="C62" s="348"/>
      <c r="D62" s="120" t="str">
        <f>IF(このシートに必要事項を入力してください!B122="自立","☑","□")</f>
        <v>□</v>
      </c>
      <c r="E62" s="120" t="str">
        <f>IF(このシートに必要事項を入力してください!B122="見守り","☑","□")</f>
        <v>□</v>
      </c>
      <c r="F62" s="120" t="str">
        <f>IF(このシートに必要事項を入力してください!B122="一部介助","☑","□")</f>
        <v>□</v>
      </c>
      <c r="G62" s="120" t="str">
        <f>IF(このシートに必要事項を入力してください!B122="全介助","☑","□")</f>
        <v>□</v>
      </c>
      <c r="H62" s="354" t="str">
        <f>IF(このシートに必要事項を入力してください!F122="","",このシートに必要事項を入力してください!F122)</f>
        <v/>
      </c>
      <c r="I62" s="355"/>
      <c r="J62" s="355"/>
      <c r="K62" s="355"/>
      <c r="L62" s="355"/>
      <c r="M62" s="355"/>
      <c r="N62" s="355"/>
      <c r="O62" s="355"/>
      <c r="P62" s="355"/>
      <c r="Q62" s="355"/>
      <c r="R62" s="355"/>
      <c r="S62" s="355"/>
      <c r="T62" s="355"/>
      <c r="U62" s="355"/>
      <c r="V62" s="356"/>
    </row>
    <row r="63" spans="1:22" s="66" customFormat="1" ht="20.25" customHeight="1" x14ac:dyDescent="0.15">
      <c r="A63" s="377" t="s">
        <v>112</v>
      </c>
      <c r="B63" s="378"/>
      <c r="C63" s="379"/>
      <c r="D63" s="357" t="str">
        <f>IF(このシートに必要事項を入力してください!B123="自立","☑","□")</f>
        <v>□</v>
      </c>
      <c r="E63" s="357" t="str">
        <f>IF(このシートに必要事項を入力してください!B123="見守り","☑","□")</f>
        <v>□</v>
      </c>
      <c r="F63" s="357" t="str">
        <f>IF(このシートに必要事項を入力してください!B123="一部介助","☑","□")</f>
        <v>□</v>
      </c>
      <c r="G63" s="357" t="str">
        <f>IF(このシートに必要事項を入力してください!B123="全介助","☑","□")</f>
        <v>□</v>
      </c>
      <c r="H63" s="89" t="str">
        <f>IF(このシートに必要事項を入力してください!I123="○","☑","□")</f>
        <v>□</v>
      </c>
      <c r="I63" s="350" t="s">
        <v>39</v>
      </c>
      <c r="J63" s="350"/>
      <c r="K63" s="350"/>
      <c r="L63" s="73" t="str">
        <f>IF(このシートに必要事項を入力してください!I124="○","☑","□")</f>
        <v>□</v>
      </c>
      <c r="M63" s="350" t="s">
        <v>40</v>
      </c>
      <c r="N63" s="350"/>
      <c r="O63" s="350"/>
      <c r="P63" s="73" t="str">
        <f>IF(このシートに必要事項を入力してください!I125="○","☑","□")</f>
        <v>□</v>
      </c>
      <c r="Q63" s="350" t="s">
        <v>41</v>
      </c>
      <c r="R63" s="350"/>
      <c r="S63" s="350"/>
      <c r="T63" s="350"/>
      <c r="U63" s="350"/>
      <c r="V63" s="91"/>
    </row>
    <row r="64" spans="1:22" s="66" customFormat="1" ht="20.25" customHeight="1" x14ac:dyDescent="0.15">
      <c r="A64" s="380"/>
      <c r="B64" s="381"/>
      <c r="C64" s="382"/>
      <c r="D64" s="386" t="str">
        <f>IF(このシートに必要事項を入力してください!B123="自立","☑","□")</f>
        <v>□</v>
      </c>
      <c r="E64" s="386" t="str">
        <f>IF(このシートに必要事項を入力してください!B123="見守り","☑","□")</f>
        <v>□</v>
      </c>
      <c r="F64" s="386" t="str">
        <f>IF(このシートに必要事項を入力してください!B123="一部介助","☑","□")</f>
        <v>□</v>
      </c>
      <c r="G64" s="386" t="str">
        <f>IF(このシートに必要事項を入力してください!B123="全介助","☑","□")</f>
        <v>□</v>
      </c>
      <c r="H64" s="352" t="s">
        <v>141</v>
      </c>
      <c r="I64" s="353"/>
      <c r="J64" s="353"/>
      <c r="K64" s="119" t="str">
        <f>IF(このシートに必要事項を入力してください!E126="一般浴","☑","□")</f>
        <v>□</v>
      </c>
      <c r="L64" s="349" t="s">
        <v>124</v>
      </c>
      <c r="M64" s="349"/>
      <c r="N64" s="119" t="str">
        <f>IF(このシートに必要事項を入力してください!E126="機械浴","☑","□")</f>
        <v>□</v>
      </c>
      <c r="O64" s="345" t="s">
        <v>125</v>
      </c>
      <c r="P64" s="345"/>
      <c r="Q64" s="64"/>
      <c r="R64" s="64"/>
      <c r="S64" s="64"/>
      <c r="T64" s="64"/>
      <c r="U64" s="64"/>
      <c r="V64" s="123"/>
    </row>
    <row r="65" spans="1:24" s="66" customFormat="1" ht="20.25" customHeight="1" x14ac:dyDescent="0.15">
      <c r="A65" s="377" t="s">
        <v>113</v>
      </c>
      <c r="B65" s="378"/>
      <c r="C65" s="379"/>
      <c r="D65" s="357" t="str">
        <f>IF(このシートに必要事項を入力してください!B127="自立","☑","□")</f>
        <v>□</v>
      </c>
      <c r="E65" s="357" t="str">
        <f>IF(このシートに必要事項を入力してください!B127="見守り","☑","□")</f>
        <v>□</v>
      </c>
      <c r="F65" s="357" t="str">
        <f>IF(このシートに必要事項を入力してください!B127="一部介助","☑","□")</f>
        <v>□</v>
      </c>
      <c r="G65" s="387" t="str">
        <f>IF(このシートに必要事項を入力してください!B127="全介助","☑","□")</f>
        <v>□</v>
      </c>
      <c r="H65" s="89" t="str">
        <f>IF(このシートに必要事項を入力してください!I127="○","☑","□")</f>
        <v>□</v>
      </c>
      <c r="I65" s="350" t="s">
        <v>126</v>
      </c>
      <c r="J65" s="350"/>
      <c r="K65" s="115" t="str">
        <f>IF(このシートに必要事項を入力してください!I128="○","☑","□")</f>
        <v>□</v>
      </c>
      <c r="L65" s="350" t="s">
        <v>127</v>
      </c>
      <c r="M65" s="350"/>
      <c r="N65" s="350"/>
      <c r="O65" s="115" t="str">
        <f>IF(このシートに必要事項を入力してください!I129="○","☑","□")</f>
        <v>□</v>
      </c>
      <c r="P65" s="350" t="s">
        <v>128</v>
      </c>
      <c r="Q65" s="350"/>
      <c r="R65" s="90"/>
      <c r="S65" s="350"/>
      <c r="T65" s="350"/>
      <c r="U65" s="90"/>
      <c r="V65" s="91"/>
    </row>
    <row r="66" spans="1:24" s="66" customFormat="1" ht="20.25" customHeight="1" x14ac:dyDescent="0.15">
      <c r="A66" s="380"/>
      <c r="B66" s="381"/>
      <c r="C66" s="382"/>
      <c r="D66" s="386"/>
      <c r="E66" s="386"/>
      <c r="F66" s="386"/>
      <c r="G66" s="388"/>
      <c r="H66" s="92" t="str">
        <f>IF(OR(このシートに必要事項を入力してください!I130="○",このシートに必要事項を入力してください!I131="○",このシートに必要事項を入力してください!I132="○"),"☑","□")</f>
        <v>□</v>
      </c>
      <c r="I66" s="64" t="s">
        <v>322</v>
      </c>
      <c r="J66" s="64"/>
      <c r="K66" s="119" t="str">
        <f>IF(このシートに必要事項を入力してください!I130="○","☑","□")</f>
        <v>□</v>
      </c>
      <c r="L66" s="345" t="s">
        <v>323</v>
      </c>
      <c r="M66" s="345"/>
      <c r="N66" s="119" t="str">
        <f>IF(このシートに必要事項を入力してください!I131="○","☑","□")</f>
        <v>□</v>
      </c>
      <c r="O66" s="345" t="s">
        <v>324</v>
      </c>
      <c r="P66" s="345"/>
      <c r="Q66" s="119" t="str">
        <f>IF(このシートに必要事項を入力してください!I132="○","☑","□")</f>
        <v>□</v>
      </c>
      <c r="R66" s="345" t="s">
        <v>326</v>
      </c>
      <c r="S66" s="345"/>
      <c r="T66" s="64"/>
      <c r="U66" s="64"/>
      <c r="V66" s="123"/>
      <c r="X66" s="66" t="s">
        <v>325</v>
      </c>
    </row>
    <row r="67" spans="1:24" s="66" customFormat="1" ht="20.25" customHeight="1" x14ac:dyDescent="0.15">
      <c r="A67" s="383"/>
      <c r="B67" s="384"/>
      <c r="C67" s="385"/>
      <c r="D67" s="358"/>
      <c r="E67" s="358"/>
      <c r="F67" s="358"/>
      <c r="G67" s="389"/>
      <c r="H67" s="352" t="s">
        <v>142</v>
      </c>
      <c r="I67" s="353"/>
      <c r="J67" s="102" t="str">
        <f>IF(このシートに必要事項を入力してください!I133="○","☑","□")</f>
        <v>□</v>
      </c>
      <c r="K67" s="125" t="s">
        <v>177</v>
      </c>
      <c r="L67" s="119" t="str">
        <f>IF(このシートに必要事項を入力してください!I134="○","☑","□")</f>
        <v>□</v>
      </c>
      <c r="M67" s="346" t="s">
        <v>178</v>
      </c>
      <c r="N67" s="346"/>
      <c r="O67" s="119" t="str">
        <f>IF(このシートに必要事項を入力してください!I135="○","☑","□")</f>
        <v>□</v>
      </c>
      <c r="P67" s="346" t="s">
        <v>179</v>
      </c>
      <c r="Q67" s="346"/>
      <c r="R67" s="83"/>
      <c r="S67" s="74"/>
      <c r="T67" s="74"/>
      <c r="U67" s="105"/>
      <c r="V67" s="96"/>
    </row>
    <row r="68" spans="1:24" s="66" customFormat="1" ht="20.25" customHeight="1" x14ac:dyDescent="0.15">
      <c r="A68" s="401" t="s">
        <v>139</v>
      </c>
      <c r="B68" s="348"/>
      <c r="C68" s="348"/>
      <c r="D68" s="118" t="str">
        <f>IF(このシートに必要事項を入力してください!B136="自立","☑","□")</f>
        <v>□</v>
      </c>
      <c r="E68" s="118" t="str">
        <f>IF(このシートに必要事項を入力してください!B136="見守り","☑","□")</f>
        <v>□</v>
      </c>
      <c r="F68" s="118" t="str">
        <f>IF(このシートに必要事項を入力してください!B136="一部介助","☑","□")</f>
        <v>□</v>
      </c>
      <c r="G68" s="118" t="str">
        <f>IF(このシートに必要事項を入力してください!B136="全介助","☑","□")</f>
        <v>□</v>
      </c>
      <c r="H68" s="354" t="str">
        <f>IF(このシートに必要事項を入力してください!C137="","",このシートに必要事項を入力してください!C137)</f>
        <v/>
      </c>
      <c r="I68" s="355"/>
      <c r="J68" s="355"/>
      <c r="K68" s="355"/>
      <c r="L68" s="355"/>
      <c r="M68" s="355"/>
      <c r="N68" s="355"/>
      <c r="O68" s="355"/>
      <c r="P68" s="355"/>
      <c r="Q68" s="355"/>
      <c r="R68" s="355"/>
      <c r="S68" s="355"/>
      <c r="T68" s="355"/>
      <c r="U68" s="355"/>
      <c r="V68" s="356"/>
    </row>
    <row r="69" spans="1:24" s="66" customFormat="1" ht="20.25" customHeight="1" x14ac:dyDescent="0.15">
      <c r="A69" s="422" t="s">
        <v>114</v>
      </c>
      <c r="B69" s="378"/>
      <c r="C69" s="379"/>
      <c r="D69" s="73" t="str">
        <f>IF(このシートに必要事項を入力してください!B138="無","☑","□")</f>
        <v>□</v>
      </c>
      <c r="E69" s="71" t="s">
        <v>69</v>
      </c>
      <c r="F69" s="94" t="str">
        <f>IF(このシートに必要事項を入力してください!B138="有","☑","□")</f>
        <v>□</v>
      </c>
      <c r="G69" s="71" t="s">
        <v>151</v>
      </c>
      <c r="H69" s="94" t="str">
        <f>IF(このシートに必要事項を入力してください!I139="○","☑","□")</f>
        <v>□</v>
      </c>
      <c r="I69" s="350" t="s">
        <v>42</v>
      </c>
      <c r="J69" s="350"/>
      <c r="K69" s="350"/>
      <c r="L69" s="94" t="str">
        <f>IF(このシートに必要事項を入力してください!I140="○","☑","□")</f>
        <v>□</v>
      </c>
      <c r="M69" s="350" t="s">
        <v>43</v>
      </c>
      <c r="N69" s="350"/>
      <c r="O69" s="94" t="str">
        <f>IF(このシートに必要事項を入力してください!I141="○","☑","□")</f>
        <v>□</v>
      </c>
      <c r="P69" s="350" t="s">
        <v>44</v>
      </c>
      <c r="Q69" s="350"/>
      <c r="R69" s="94" t="str">
        <f>IF(このシートに必要事項を入力してください!I142="○","☑","□")</f>
        <v>□</v>
      </c>
      <c r="S69" s="350" t="s">
        <v>45</v>
      </c>
      <c r="T69" s="350"/>
      <c r="U69" s="71"/>
      <c r="V69" s="123"/>
    </row>
    <row r="70" spans="1:24" s="66" customFormat="1" ht="20.25" customHeight="1" x14ac:dyDescent="0.15">
      <c r="A70" s="423"/>
      <c r="B70" s="381"/>
      <c r="C70" s="382"/>
      <c r="D70" s="94" t="str">
        <f>IF(このシートに必要事項を入力してください!I143="○","☑","□")</f>
        <v>□</v>
      </c>
      <c r="E70" s="345" t="s">
        <v>129</v>
      </c>
      <c r="F70" s="345"/>
      <c r="G70" s="94" t="str">
        <f>IF(このシートに必要事項を入力してください!I144="○","☑","□")</f>
        <v>□</v>
      </c>
      <c r="H70" s="345" t="s">
        <v>46</v>
      </c>
      <c r="I70" s="345"/>
      <c r="J70" s="345"/>
      <c r="K70" s="345"/>
      <c r="L70" s="94" t="str">
        <f>IF(このシートに必要事項を入力してください!I145="○","☑","□")</f>
        <v>□</v>
      </c>
      <c r="M70" s="345" t="s">
        <v>47</v>
      </c>
      <c r="N70" s="345"/>
      <c r="O70" s="345"/>
      <c r="P70" s="94" t="str">
        <f>IF(このシートに必要事項を入力してください!I146="○","☑","□")</f>
        <v>□</v>
      </c>
      <c r="Q70" s="345" t="s">
        <v>48</v>
      </c>
      <c r="R70" s="345"/>
      <c r="S70" s="94" t="str">
        <f>IF(このシートに必要事項を入力してください!I147="○","☑","□")</f>
        <v>□</v>
      </c>
      <c r="T70" s="345" t="s">
        <v>49</v>
      </c>
      <c r="U70" s="345"/>
      <c r="V70" s="95"/>
    </row>
    <row r="71" spans="1:24" s="66" customFormat="1" ht="20.25" customHeight="1" x14ac:dyDescent="0.15">
      <c r="A71" s="383"/>
      <c r="B71" s="384"/>
      <c r="C71" s="385"/>
      <c r="D71" s="76" t="str">
        <f>IF(このシートに必要事項を入力してください!I148="○","☑","□")</f>
        <v>□</v>
      </c>
      <c r="E71" s="346" t="s">
        <v>50</v>
      </c>
      <c r="F71" s="346"/>
      <c r="G71" s="346"/>
      <c r="H71" s="94" t="str">
        <f>IF(このシートに必要事項を入力してください!I149="○","☑","□")</f>
        <v>□</v>
      </c>
      <c r="I71" s="346" t="s">
        <v>51</v>
      </c>
      <c r="J71" s="346"/>
      <c r="K71" s="345"/>
      <c r="L71" s="94" t="str">
        <f>IF(このシートに必要事項を入力してください!I150="○","☑","□")</f>
        <v>□</v>
      </c>
      <c r="M71" s="384" t="s">
        <v>52</v>
      </c>
      <c r="N71" s="384"/>
      <c r="O71" s="384"/>
      <c r="P71" s="76" t="str">
        <f>IF(このシートに必要事項を入力してください!I151="○","☑","□")</f>
        <v>□</v>
      </c>
      <c r="Q71" s="346" t="s">
        <v>130</v>
      </c>
      <c r="R71" s="346"/>
      <c r="S71" s="359" t="str">
        <f>IF(このシートに必要事項を入力してください!F152="","",このシートに必要事項を入力してください!F152)</f>
        <v/>
      </c>
      <c r="T71" s="359"/>
      <c r="U71" s="359"/>
      <c r="V71" s="75" t="s">
        <v>72</v>
      </c>
    </row>
    <row r="72" spans="1:24" s="66" customFormat="1" ht="20.25" customHeight="1" x14ac:dyDescent="0.15">
      <c r="A72" s="377" t="s">
        <v>12</v>
      </c>
      <c r="B72" s="378"/>
      <c r="C72" s="378"/>
      <c r="D72" s="126" t="str">
        <f>IF(このシートに必要事項を入力してください!B153="無","☑","□")</f>
        <v>□</v>
      </c>
      <c r="E72" s="127" t="s">
        <v>69</v>
      </c>
      <c r="F72" s="115" t="str">
        <f>IF(このシートに必要事項を入力してください!I154="○","☑","□")</f>
        <v>□</v>
      </c>
      <c r="G72" s="350" t="s">
        <v>180</v>
      </c>
      <c r="H72" s="350"/>
      <c r="I72" s="350"/>
      <c r="J72" s="115" t="str">
        <f>IF(このシートに必要事項を入力してください!I155="○","☑","□")</f>
        <v>□</v>
      </c>
      <c r="K72" s="350" t="s">
        <v>152</v>
      </c>
      <c r="L72" s="350"/>
      <c r="M72" s="350"/>
      <c r="N72" s="115" t="str">
        <f>IF(このシートに必要事項を入力してください!I156="○","☑","□")</f>
        <v>□</v>
      </c>
      <c r="O72" s="350" t="s">
        <v>181</v>
      </c>
      <c r="P72" s="350"/>
      <c r="Q72" s="128" t="str">
        <f>IF(このシートに必要事項を入力してください!I157="○","☑","□")</f>
        <v>□</v>
      </c>
      <c r="R72" s="360" t="s">
        <v>182</v>
      </c>
      <c r="S72" s="360"/>
      <c r="T72" s="360"/>
      <c r="U72" s="71"/>
      <c r="V72" s="72"/>
    </row>
    <row r="73" spans="1:24" s="66" customFormat="1" ht="20.25" customHeight="1" x14ac:dyDescent="0.15">
      <c r="A73" s="380"/>
      <c r="B73" s="381"/>
      <c r="C73" s="381"/>
      <c r="D73" s="92" t="str">
        <f>IF(このシートに必要事項を入力してください!I158="○","☑","□")</f>
        <v>□</v>
      </c>
      <c r="E73" s="351" t="s">
        <v>183</v>
      </c>
      <c r="F73" s="351"/>
      <c r="G73" s="351"/>
      <c r="H73" s="119" t="str">
        <f>IF(このシートに必要事項を入力してください!I159="○","☑","□")</f>
        <v>□</v>
      </c>
      <c r="I73" s="351" t="s">
        <v>184</v>
      </c>
      <c r="J73" s="351"/>
      <c r="K73" s="351"/>
      <c r="L73" s="119" t="str">
        <f>IF(このシートに必要事項を入力してください!I160="○","☑","□")</f>
        <v>□</v>
      </c>
      <c r="M73" s="349" t="s">
        <v>185</v>
      </c>
      <c r="N73" s="349"/>
      <c r="O73" s="349"/>
      <c r="P73" s="119" t="str">
        <f>IF(このシートに必要事項を入力してください!I161="○","☑","□")</f>
        <v>□</v>
      </c>
      <c r="Q73" s="345" t="s">
        <v>186</v>
      </c>
      <c r="R73" s="345"/>
      <c r="S73" s="119" t="str">
        <f>IF(このシートに必要事項を入力してください!I162="○","☑","□")</f>
        <v>□</v>
      </c>
      <c r="T73" s="345" t="s">
        <v>187</v>
      </c>
      <c r="U73" s="345"/>
      <c r="V73" s="124"/>
    </row>
    <row r="74" spans="1:24" s="66" customFormat="1" ht="20.25" customHeight="1" x14ac:dyDescent="0.15">
      <c r="A74" s="380"/>
      <c r="B74" s="381"/>
      <c r="C74" s="381"/>
      <c r="D74" s="92" t="str">
        <f>IF(このシートに必要事項を入力してください!I163="○","☑","□")</f>
        <v>□</v>
      </c>
      <c r="E74" s="345" t="s">
        <v>188</v>
      </c>
      <c r="F74" s="345"/>
      <c r="G74" s="119" t="str">
        <f>IF(このシートに必要事項を入力してください!I164="○","☑","□")</f>
        <v>□</v>
      </c>
      <c r="H74" s="345" t="s">
        <v>189</v>
      </c>
      <c r="I74" s="345"/>
      <c r="J74" s="345"/>
      <c r="K74" s="129" t="str">
        <f>IF(このシートに必要事項を入力してください!I165="○","☑","□")</f>
        <v>□</v>
      </c>
      <c r="L74" s="351" t="s">
        <v>190</v>
      </c>
      <c r="M74" s="351"/>
      <c r="N74" s="351"/>
      <c r="O74" s="351"/>
      <c r="P74" s="119" t="str">
        <f>IF(このシートに必要事項を入力してください!I166="○","☑","□")</f>
        <v>□</v>
      </c>
      <c r="Q74" s="349" t="s">
        <v>191</v>
      </c>
      <c r="R74" s="349"/>
      <c r="S74" s="349"/>
      <c r="T74" s="64"/>
      <c r="V74" s="123"/>
    </row>
    <row r="75" spans="1:24" s="66" customFormat="1" ht="20.25" customHeight="1" x14ac:dyDescent="0.15">
      <c r="A75" s="380"/>
      <c r="B75" s="381"/>
      <c r="C75" s="381"/>
      <c r="D75" s="92" t="str">
        <f>IF(このシートに必要事項を入力してください!I167="○","☑","□")</f>
        <v>□</v>
      </c>
      <c r="E75" s="415" t="s">
        <v>192</v>
      </c>
      <c r="F75" s="415"/>
      <c r="G75" s="415"/>
      <c r="H75" s="130" t="str">
        <f>IF(このシートに必要事項を入力してください!I168="○","☑","□")</f>
        <v>□</v>
      </c>
      <c r="I75" s="349" t="s">
        <v>193</v>
      </c>
      <c r="J75" s="349"/>
      <c r="K75" s="349"/>
      <c r="L75" s="349"/>
      <c r="M75" s="94" t="str">
        <f>IF(このシートに必要事項を入力してください!I169="○","☑","□")</f>
        <v>□</v>
      </c>
      <c r="N75" s="349" t="s">
        <v>194</v>
      </c>
      <c r="O75" s="349"/>
      <c r="P75" s="349"/>
      <c r="Q75" s="94" t="str">
        <f>IF(このシートに必要事項を入力してください!I170="○","☑","□")</f>
        <v>□</v>
      </c>
      <c r="R75" s="349" t="s">
        <v>195</v>
      </c>
      <c r="S75" s="349"/>
      <c r="T75" s="349"/>
      <c r="U75" s="93"/>
      <c r="V75" s="95"/>
    </row>
    <row r="76" spans="1:24" s="66" customFormat="1" ht="20.25" customHeight="1" x14ac:dyDescent="0.15">
      <c r="A76" s="383"/>
      <c r="B76" s="384"/>
      <c r="C76" s="384"/>
      <c r="D76" s="117" t="str">
        <f>IF(このシートに必要事項を入力してください!I171="○","☑","□")</f>
        <v>□</v>
      </c>
      <c r="E76" s="361" t="s">
        <v>131</v>
      </c>
      <c r="F76" s="361"/>
      <c r="G76" s="361"/>
      <c r="H76" s="361" t="str">
        <f>IF(このシートに必要事項を入力してください!G172="","",このシートに必要事項を入力してください!G172)</f>
        <v/>
      </c>
      <c r="I76" s="361"/>
      <c r="J76" s="361"/>
      <c r="K76" s="361"/>
      <c r="L76" s="361"/>
      <c r="M76" s="87" t="s">
        <v>72</v>
      </c>
      <c r="N76" s="76" t="str">
        <f>IF(このシートに必要事項を入力してください!I173="○","☑","□")</f>
        <v>□</v>
      </c>
      <c r="O76" s="361" t="s">
        <v>196</v>
      </c>
      <c r="P76" s="361"/>
      <c r="Q76" s="346" t="str">
        <f>IF(このシートに必要事項を入力してください!G174="","",このシートに必要事項を入力してください!G174)</f>
        <v/>
      </c>
      <c r="R76" s="346"/>
      <c r="S76" s="346"/>
      <c r="T76" s="346"/>
      <c r="U76" s="346"/>
      <c r="V76" s="88" t="s">
        <v>72</v>
      </c>
    </row>
    <row r="77" spans="1:24" s="66" customFormat="1" ht="20.25" customHeight="1" x14ac:dyDescent="0.15">
      <c r="A77" s="401" t="s">
        <v>17</v>
      </c>
      <c r="B77" s="348"/>
      <c r="C77" s="348"/>
      <c r="D77" s="131" t="str">
        <f>IF(このシートに必要事項を入力してください!B175="無","☑","□")</f>
        <v>□</v>
      </c>
      <c r="E77" s="132" t="s">
        <v>200</v>
      </c>
      <c r="F77" s="133" t="str">
        <f>IF(このシートに必要事項を入力してください!B175="有","☑","□")</f>
        <v>□</v>
      </c>
      <c r="G77" s="132" t="s">
        <v>151</v>
      </c>
      <c r="H77" s="427" t="str">
        <f>IF(このシートに必要事項を入力してください!G175="","",このシートに必要事項を入力してください!G175)</f>
        <v/>
      </c>
      <c r="I77" s="427"/>
      <c r="J77" s="427"/>
      <c r="K77" s="427"/>
      <c r="L77" s="427"/>
      <c r="M77" s="427"/>
      <c r="N77" s="427"/>
      <c r="O77" s="427"/>
      <c r="P77" s="427"/>
      <c r="Q77" s="427"/>
      <c r="R77" s="427"/>
      <c r="S77" s="427"/>
      <c r="T77" s="427"/>
      <c r="U77" s="427"/>
      <c r="V77" s="134" t="s">
        <v>72</v>
      </c>
    </row>
    <row r="78" spans="1:24" s="66" customFormat="1" ht="20.25" customHeight="1" x14ac:dyDescent="0.15">
      <c r="A78" s="401" t="s">
        <v>19</v>
      </c>
      <c r="B78" s="348"/>
      <c r="C78" s="348"/>
      <c r="D78" s="131" t="str">
        <f>IF(このシートに必要事項を入力してください!B176="無","☑","□")</f>
        <v>□</v>
      </c>
      <c r="E78" s="132" t="s">
        <v>200</v>
      </c>
      <c r="F78" s="133" t="str">
        <f>IF(このシートに必要事項を入力してください!B176="有","☑","□")</f>
        <v>□</v>
      </c>
      <c r="G78" s="132" t="s">
        <v>151</v>
      </c>
      <c r="H78" s="427" t="str">
        <f>IF(このシートに必要事項を入力してください!G176="","",このシートに必要事項を入力してください!G176)</f>
        <v/>
      </c>
      <c r="I78" s="427"/>
      <c r="J78" s="427"/>
      <c r="K78" s="427"/>
      <c r="L78" s="427"/>
      <c r="M78" s="427"/>
      <c r="N78" s="427"/>
      <c r="O78" s="427"/>
      <c r="P78" s="427"/>
      <c r="Q78" s="427"/>
      <c r="R78" s="427"/>
      <c r="S78" s="427"/>
      <c r="T78" s="427"/>
      <c r="U78" s="427"/>
      <c r="V78" s="134" t="s">
        <v>72</v>
      </c>
    </row>
    <row r="79" spans="1:24" s="66" customFormat="1" ht="20.25" customHeight="1" x14ac:dyDescent="0.15">
      <c r="A79" s="401" t="s">
        <v>18</v>
      </c>
      <c r="B79" s="348"/>
      <c r="C79" s="348"/>
      <c r="D79" s="131" t="str">
        <f>IF(このシートに必要事項を入力してください!B177="無","☑","□")</f>
        <v>□</v>
      </c>
      <c r="E79" s="132" t="s">
        <v>200</v>
      </c>
      <c r="F79" s="133" t="str">
        <f>IF(このシートに必要事項を入力してください!B177="有","☑","□")</f>
        <v>□</v>
      </c>
      <c r="G79" s="132" t="s">
        <v>151</v>
      </c>
      <c r="H79" s="427" t="str">
        <f>IF(このシートに必要事項を入力してください!G177="","",このシートに必要事項を入力してください!G177)</f>
        <v/>
      </c>
      <c r="I79" s="427"/>
      <c r="J79" s="427"/>
      <c r="K79" s="427"/>
      <c r="L79" s="427"/>
      <c r="M79" s="427"/>
      <c r="N79" s="427"/>
      <c r="O79" s="427"/>
      <c r="P79" s="427"/>
      <c r="Q79" s="427"/>
      <c r="R79" s="427"/>
      <c r="S79" s="427"/>
      <c r="T79" s="427"/>
      <c r="U79" s="427"/>
      <c r="V79" s="134" t="s">
        <v>72</v>
      </c>
    </row>
    <row r="80" spans="1:24" s="66" customFormat="1" ht="20.25" customHeight="1" x14ac:dyDescent="0.15">
      <c r="A80" s="401" t="s">
        <v>20</v>
      </c>
      <c r="B80" s="348"/>
      <c r="C80" s="348"/>
      <c r="D80" s="348"/>
      <c r="E80" s="402"/>
      <c r="F80" s="354" t="str">
        <f>IF(このシートに必要事項を入力してください!C178="","",このシートに必要事項を入力してください!C178)</f>
        <v/>
      </c>
      <c r="G80" s="355"/>
      <c r="H80" s="355"/>
      <c r="I80" s="355"/>
      <c r="J80" s="355"/>
      <c r="K80" s="355"/>
      <c r="L80" s="355"/>
      <c r="M80" s="355"/>
      <c r="N80" s="355"/>
      <c r="O80" s="355"/>
      <c r="P80" s="355"/>
      <c r="Q80" s="355"/>
      <c r="R80" s="355"/>
      <c r="S80" s="355"/>
      <c r="T80" s="355"/>
      <c r="U80" s="355"/>
      <c r="V80" s="356"/>
    </row>
    <row r="81" spans="1:22" s="66" customFormat="1" ht="20.25" customHeight="1" x14ac:dyDescent="0.15">
      <c r="A81" s="374" t="s">
        <v>153</v>
      </c>
      <c r="B81" s="375"/>
      <c r="C81" s="375"/>
      <c r="D81" s="375"/>
      <c r="E81" s="375"/>
      <c r="F81" s="375"/>
      <c r="G81" s="375"/>
      <c r="H81" s="375"/>
      <c r="I81" s="375"/>
      <c r="J81" s="375"/>
      <c r="K81" s="375"/>
      <c r="L81" s="375"/>
      <c r="M81" s="375"/>
      <c r="N81" s="375"/>
      <c r="O81" s="375"/>
      <c r="P81" s="375"/>
      <c r="Q81" s="375"/>
      <c r="R81" s="375"/>
      <c r="S81" s="375"/>
      <c r="T81" s="375"/>
      <c r="U81" s="375"/>
      <c r="V81" s="376"/>
    </row>
    <row r="82" spans="1:22" s="66" customFormat="1" ht="20.25" customHeight="1" x14ac:dyDescent="0.15">
      <c r="A82" s="368" t="str">
        <f>IF(このシートに必要事項を入力してください!C180="","",このシートに必要事項を入力してください!C180)</f>
        <v/>
      </c>
      <c r="B82" s="369"/>
      <c r="C82" s="369"/>
      <c r="D82" s="369"/>
      <c r="E82" s="369"/>
      <c r="F82" s="369"/>
      <c r="G82" s="369"/>
      <c r="H82" s="369"/>
      <c r="I82" s="369"/>
      <c r="J82" s="369"/>
      <c r="K82" s="369"/>
      <c r="L82" s="369"/>
      <c r="M82" s="369"/>
      <c r="N82" s="369"/>
      <c r="O82" s="369"/>
      <c r="P82" s="369"/>
      <c r="Q82" s="369"/>
      <c r="R82" s="369"/>
      <c r="S82" s="369"/>
      <c r="T82" s="369"/>
      <c r="U82" s="369"/>
      <c r="V82" s="370"/>
    </row>
    <row r="83" spans="1:22" s="66" customFormat="1" ht="20.25" customHeight="1" x14ac:dyDescent="0.15">
      <c r="A83" s="374" t="s">
        <v>154</v>
      </c>
      <c r="B83" s="375"/>
      <c r="C83" s="375"/>
      <c r="D83" s="375"/>
      <c r="E83" s="375"/>
      <c r="F83" s="375"/>
      <c r="G83" s="375"/>
      <c r="H83" s="375"/>
      <c r="I83" s="375"/>
      <c r="J83" s="375"/>
      <c r="K83" s="375"/>
      <c r="L83" s="375"/>
      <c r="M83" s="375"/>
      <c r="N83" s="375"/>
      <c r="O83" s="375"/>
      <c r="P83" s="375"/>
      <c r="Q83" s="375"/>
      <c r="R83" s="375"/>
      <c r="S83" s="375"/>
      <c r="T83" s="375"/>
      <c r="U83" s="375"/>
      <c r="V83" s="376"/>
    </row>
    <row r="84" spans="1:22" s="66" customFormat="1" ht="20.25" customHeight="1" x14ac:dyDescent="0.15">
      <c r="A84" s="368" t="str">
        <f>IF(このシートに必要事項を入力してください!C182="","",このシートに必要事項を入力してください!C182)</f>
        <v/>
      </c>
      <c r="B84" s="369"/>
      <c r="C84" s="369"/>
      <c r="D84" s="369"/>
      <c r="E84" s="369"/>
      <c r="F84" s="369"/>
      <c r="G84" s="369"/>
      <c r="H84" s="369"/>
      <c r="I84" s="369"/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70"/>
    </row>
    <row r="85" spans="1:22" s="66" customFormat="1" ht="20.25" customHeight="1" x14ac:dyDescent="0.15">
      <c r="A85" s="371"/>
      <c r="B85" s="372"/>
      <c r="C85" s="372"/>
      <c r="D85" s="372"/>
      <c r="E85" s="372"/>
      <c r="F85" s="372"/>
      <c r="G85" s="372"/>
      <c r="H85" s="372"/>
      <c r="I85" s="372"/>
      <c r="J85" s="372"/>
      <c r="K85" s="372"/>
      <c r="L85" s="372"/>
      <c r="M85" s="372"/>
      <c r="N85" s="372"/>
      <c r="O85" s="372"/>
      <c r="P85" s="372"/>
      <c r="Q85" s="372"/>
      <c r="R85" s="372"/>
      <c r="S85" s="372"/>
      <c r="T85" s="372"/>
      <c r="U85" s="372"/>
      <c r="V85" s="373"/>
    </row>
  </sheetData>
  <sheetProtection selectLockedCells="1"/>
  <mergeCells count="251">
    <mergeCell ref="A2:V2"/>
    <mergeCell ref="O1:V1"/>
    <mergeCell ref="H77:U77"/>
    <mergeCell ref="H78:U78"/>
    <mergeCell ref="A23:K36"/>
    <mergeCell ref="I57:J57"/>
    <mergeCell ref="L57:M57"/>
    <mergeCell ref="L28:N29"/>
    <mergeCell ref="C19:H19"/>
    <mergeCell ref="C20:H20"/>
    <mergeCell ref="H79:U79"/>
    <mergeCell ref="E13:P13"/>
    <mergeCell ref="A46:D46"/>
    <mergeCell ref="O49:P49"/>
    <mergeCell ref="H59:I60"/>
    <mergeCell ref="S65:T65"/>
    <mergeCell ref="A45:D45"/>
    <mergeCell ref="E45:H45"/>
    <mergeCell ref="E38:G38"/>
    <mergeCell ref="Q20:R21"/>
    <mergeCell ref="I14:P15"/>
    <mergeCell ref="A12:D12"/>
    <mergeCell ref="Q16:R17"/>
    <mergeCell ref="Q18:R19"/>
    <mergeCell ref="C14:H15"/>
    <mergeCell ref="A41:K43"/>
    <mergeCell ref="L34:O34"/>
    <mergeCell ref="P27:V27"/>
    <mergeCell ref="B39:C39"/>
    <mergeCell ref="M35:N35"/>
    <mergeCell ref="L31:O31"/>
    <mergeCell ref="I38:K38"/>
    <mergeCell ref="A37:K37"/>
    <mergeCell ref="O26:U26"/>
    <mergeCell ref="N24:Q24"/>
    <mergeCell ref="S23:T23"/>
    <mergeCell ref="N25:U25"/>
    <mergeCell ref="L22:M24"/>
    <mergeCell ref="M36:R36"/>
    <mergeCell ref="L38:M39"/>
    <mergeCell ref="I16:P17"/>
    <mergeCell ref="I18:P19"/>
    <mergeCell ref="I20:P21"/>
    <mergeCell ref="T29:U29"/>
    <mergeCell ref="N27:O27"/>
    <mergeCell ref="L32:O33"/>
    <mergeCell ref="L25:M27"/>
    <mergeCell ref="P28:Q28"/>
    <mergeCell ref="S28:V28"/>
    <mergeCell ref="S20:V21"/>
    <mergeCell ref="T9:T10"/>
    <mergeCell ref="Q9:R10"/>
    <mergeCell ref="O23:Q23"/>
    <mergeCell ref="E10:P10"/>
    <mergeCell ref="C17:H17"/>
    <mergeCell ref="C16:H16"/>
    <mergeCell ref="S9:S10"/>
    <mergeCell ref="E9:P9"/>
    <mergeCell ref="C18:H18"/>
    <mergeCell ref="S18:V19"/>
    <mergeCell ref="A16:B17"/>
    <mergeCell ref="A9:D10"/>
    <mergeCell ref="A14:B15"/>
    <mergeCell ref="A11:D11"/>
    <mergeCell ref="E11:V11"/>
    <mergeCell ref="O22:Q22"/>
    <mergeCell ref="A20:B21"/>
    <mergeCell ref="C21:H21"/>
    <mergeCell ref="Q12:R12"/>
    <mergeCell ref="Q14:R15"/>
    <mergeCell ref="V9:V10"/>
    <mergeCell ref="A13:D13"/>
    <mergeCell ref="S14:V15"/>
    <mergeCell ref="S12:U12"/>
    <mergeCell ref="A18:B19"/>
    <mergeCell ref="O39:Q39"/>
    <mergeCell ref="R39:S39"/>
    <mergeCell ref="T35:V35"/>
    <mergeCell ref="S33:T33"/>
    <mergeCell ref="S16:V17"/>
    <mergeCell ref="P35:R35"/>
    <mergeCell ref="S54:V54"/>
    <mergeCell ref="A5:D5"/>
    <mergeCell ref="A6:D6"/>
    <mergeCell ref="O5:V5"/>
    <mergeCell ref="O6:V6"/>
    <mergeCell ref="O37:U37"/>
    <mergeCell ref="E5:K5"/>
    <mergeCell ref="E6:K6"/>
    <mergeCell ref="L30:V30"/>
    <mergeCell ref="U9:U10"/>
    <mergeCell ref="P54:Q54"/>
    <mergeCell ref="E46:F46"/>
    <mergeCell ref="E47:F47"/>
    <mergeCell ref="A22:K22"/>
    <mergeCell ref="E48:F48"/>
    <mergeCell ref="A48:D48"/>
    <mergeCell ref="E52:E53"/>
    <mergeCell ref="L40:N40"/>
    <mergeCell ref="O40:V40"/>
    <mergeCell ref="P29:Q29"/>
    <mergeCell ref="A7:V8"/>
    <mergeCell ref="E39:J39"/>
    <mergeCell ref="A40:K40"/>
    <mergeCell ref="E56:E57"/>
    <mergeCell ref="F52:F53"/>
    <mergeCell ref="I56:J56"/>
    <mergeCell ref="A56:C61"/>
    <mergeCell ref="A55:C55"/>
    <mergeCell ref="T58:V58"/>
    <mergeCell ref="L54:N54"/>
    <mergeCell ref="G49:H49"/>
    <mergeCell ref="G52:G53"/>
    <mergeCell ref="A49:D49"/>
    <mergeCell ref="A50:D50"/>
    <mergeCell ref="E51:F51"/>
    <mergeCell ref="G51:H51"/>
    <mergeCell ref="H52:V53"/>
    <mergeCell ref="K58:L58"/>
    <mergeCell ref="L56:M56"/>
    <mergeCell ref="N58:O58"/>
    <mergeCell ref="L55:M55"/>
    <mergeCell ref="O55:P55"/>
    <mergeCell ref="I55:J55"/>
    <mergeCell ref="Q73:R73"/>
    <mergeCell ref="H76:L76"/>
    <mergeCell ref="O76:P76"/>
    <mergeCell ref="T59:V59"/>
    <mergeCell ref="Q71:R71"/>
    <mergeCell ref="H70:K70"/>
    <mergeCell ref="M70:O70"/>
    <mergeCell ref="Q59:R59"/>
    <mergeCell ref="H62:V62"/>
    <mergeCell ref="Q76:U76"/>
    <mergeCell ref="A62:C62"/>
    <mergeCell ref="A68:C68"/>
    <mergeCell ref="F63:F64"/>
    <mergeCell ref="D56:D57"/>
    <mergeCell ref="G56:G57"/>
    <mergeCell ref="E70:F70"/>
    <mergeCell ref="A69:C71"/>
    <mergeCell ref="E65:E67"/>
    <mergeCell ref="G63:G64"/>
    <mergeCell ref="A79:C79"/>
    <mergeCell ref="E49:F49"/>
    <mergeCell ref="E50:F50"/>
    <mergeCell ref="I63:K63"/>
    <mergeCell ref="E71:G71"/>
    <mergeCell ref="I65:J65"/>
    <mergeCell ref="A51:D51"/>
    <mergeCell ref="G50:H50"/>
    <mergeCell ref="A52:C53"/>
    <mergeCell ref="A72:C76"/>
    <mergeCell ref="A77:C77"/>
    <mergeCell ref="A78:C78"/>
    <mergeCell ref="G48:H48"/>
    <mergeCell ref="P51:R51"/>
    <mergeCell ref="I54:J54"/>
    <mergeCell ref="Q49:V50"/>
    <mergeCell ref="E75:G75"/>
    <mergeCell ref="Q70:R70"/>
    <mergeCell ref="T73:U73"/>
    <mergeCell ref="I49:N49"/>
    <mergeCell ref="P48:R48"/>
    <mergeCell ref="L41:N43"/>
    <mergeCell ref="I50:N50"/>
    <mergeCell ref="N59:O59"/>
    <mergeCell ref="R57:S57"/>
    <mergeCell ref="F56:F57"/>
    <mergeCell ref="G47:H47"/>
    <mergeCell ref="S51:U51"/>
    <mergeCell ref="U57:V57"/>
    <mergeCell ref="H58:I58"/>
    <mergeCell ref="E73:G73"/>
    <mergeCell ref="A1:K1"/>
    <mergeCell ref="A63:C64"/>
    <mergeCell ref="D63:D64"/>
    <mergeCell ref="E63:E64"/>
    <mergeCell ref="I51:N51"/>
    <mergeCell ref="L64:M64"/>
    <mergeCell ref="M71:O71"/>
    <mergeCell ref="A54:C54"/>
    <mergeCell ref="D52:D53"/>
    <mergeCell ref="A82:V82"/>
    <mergeCell ref="I69:K69"/>
    <mergeCell ref="M69:N69"/>
    <mergeCell ref="P69:Q69"/>
    <mergeCell ref="S69:T69"/>
    <mergeCell ref="L74:O74"/>
    <mergeCell ref="Q74:S74"/>
    <mergeCell ref="T70:U70"/>
    <mergeCell ref="G72:I72"/>
    <mergeCell ref="A80:E80"/>
    <mergeCell ref="A44:V44"/>
    <mergeCell ref="I45:N45"/>
    <mergeCell ref="I46:N46"/>
    <mergeCell ref="I47:N47"/>
    <mergeCell ref="O46:P46"/>
    <mergeCell ref="Q46:V47"/>
    <mergeCell ref="G46:H46"/>
    <mergeCell ref="A47:D47"/>
    <mergeCell ref="I48:N48"/>
    <mergeCell ref="A84:V85"/>
    <mergeCell ref="A83:V83"/>
    <mergeCell ref="A81:V81"/>
    <mergeCell ref="A65:C67"/>
    <mergeCell ref="D65:D67"/>
    <mergeCell ref="H74:J74"/>
    <mergeCell ref="F65:F67"/>
    <mergeCell ref="G65:G67"/>
    <mergeCell ref="L65:N65"/>
    <mergeCell ref="E76:G76"/>
    <mergeCell ref="H64:J64"/>
    <mergeCell ref="H68:V68"/>
    <mergeCell ref="F59:F60"/>
    <mergeCell ref="E74:F74"/>
    <mergeCell ref="H61:I61"/>
    <mergeCell ref="J61:L61"/>
    <mergeCell ref="N60:P60"/>
    <mergeCell ref="G59:G60"/>
    <mergeCell ref="Q61:V61"/>
    <mergeCell ref="F80:V80"/>
    <mergeCell ref="D59:D60"/>
    <mergeCell ref="I71:K71"/>
    <mergeCell ref="N75:P75"/>
    <mergeCell ref="E59:E60"/>
    <mergeCell ref="I75:L75"/>
    <mergeCell ref="S71:U71"/>
    <mergeCell ref="O72:P72"/>
    <mergeCell ref="R72:T72"/>
    <mergeCell ref="M63:O63"/>
    <mergeCell ref="R75:T75"/>
    <mergeCell ref="K72:M72"/>
    <mergeCell ref="M73:O73"/>
    <mergeCell ref="M67:N67"/>
    <mergeCell ref="I73:K73"/>
    <mergeCell ref="Q63:U63"/>
    <mergeCell ref="O64:P64"/>
    <mergeCell ref="P65:Q65"/>
    <mergeCell ref="P67:Q67"/>
    <mergeCell ref="H67:I67"/>
    <mergeCell ref="O3:V3"/>
    <mergeCell ref="O4:V4"/>
    <mergeCell ref="L66:M66"/>
    <mergeCell ref="O66:P66"/>
    <mergeCell ref="R66:S66"/>
    <mergeCell ref="R60:V60"/>
    <mergeCell ref="K59:L59"/>
    <mergeCell ref="O57:P57"/>
    <mergeCell ref="K60:L60"/>
    <mergeCell ref="Q58:R58"/>
  </mergeCells>
  <phoneticPr fontId="1" type="Hiragana" alignment="center"/>
  <printOptions horizontalCentered="1" verticalCentered="1"/>
  <pageMargins left="0.39370078740157483" right="0.39370078740157483" top="0.39370078740157483" bottom="0.39370078740157483" header="0.19685039370078741" footer="0.15748031496062992"/>
  <pageSetup paperSize="9" fitToHeight="0" orientation="portrait" r:id="rId1"/>
  <headerFooter alignWithMargins="0">
    <oddFooter>&amp;C&amp;P/&amp;N&amp;R【入院時情報提供シート】</oddFooter>
  </headerFooter>
  <rowBreaks count="1" manualBreakCount="1">
    <brk id="43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/>
  </sheetPr>
  <dimension ref="A1:V42"/>
  <sheetViews>
    <sheetView showGridLines="0" view="pageBreakPreview" topLeftCell="A22" zoomScaleNormal="100" zoomScaleSheetLayoutView="100" workbookViewId="0">
      <selection activeCell="AA37" sqref="AA37"/>
    </sheetView>
  </sheetViews>
  <sheetFormatPr defaultColWidth="4.25" defaultRowHeight="20.25" customHeight="1" x14ac:dyDescent="0.15"/>
  <cols>
    <col min="1" max="16384" width="4.25" style="10"/>
  </cols>
  <sheetData>
    <row r="1" spans="1:21" ht="20.25" customHeight="1" x14ac:dyDescent="0.15">
      <c r="A1" s="536" t="s">
        <v>159</v>
      </c>
      <c r="B1" s="536"/>
      <c r="C1" s="536"/>
      <c r="R1" s="541" t="s">
        <v>441</v>
      </c>
      <c r="S1" s="541"/>
      <c r="T1" s="541"/>
      <c r="U1" s="541"/>
    </row>
    <row r="2" spans="1:21" ht="20.25" customHeight="1" x14ac:dyDescent="0.1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540" t="str">
        <f>IF(このシートに必要事項を入力してください!B4="","",このシートに必要事項を入力してください!B4)</f>
        <v/>
      </c>
      <c r="O2" s="540"/>
      <c r="P2" s="141" t="str">
        <f>IF(このシートに必要事項を入力してください!C4="","",このシートに必要事項を入力してください!C4)</f>
        <v/>
      </c>
      <c r="Q2" s="5" t="s">
        <v>234</v>
      </c>
      <c r="R2" s="141" t="str">
        <f>IF(このシートに必要事項を入力してください!E4="","",このシートに必要事項を入力してください!E4)</f>
        <v/>
      </c>
      <c r="S2" s="5" t="s">
        <v>235</v>
      </c>
      <c r="T2" s="141" t="str">
        <f>IF(このシートに必要事項を入力してください!G4="","",このシートに必要事項を入力してください!G4)</f>
        <v/>
      </c>
      <c r="U2" s="142" t="s">
        <v>236</v>
      </c>
    </row>
    <row r="3" spans="1:21" ht="20.25" customHeight="1" x14ac:dyDescent="0.15">
      <c r="B3" s="537" t="s">
        <v>160</v>
      </c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9"/>
    </row>
    <row r="4" spans="1:21" ht="20.25" customHeight="1" x14ac:dyDescent="0.15">
      <c r="B4" s="537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9"/>
    </row>
    <row r="5" spans="1:21" ht="20.25" customHeight="1" x14ac:dyDescent="0.15">
      <c r="B5" s="223" t="s">
        <v>161</v>
      </c>
      <c r="C5" s="527"/>
      <c r="D5" s="527"/>
      <c r="E5" s="52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</row>
    <row r="6" spans="1:21" ht="20.25" customHeight="1" x14ac:dyDescent="0.15">
      <c r="B6" s="15"/>
      <c r="C6" s="515" t="str">
        <f>IF(このシートに必要事項を入力してください!B10="","",このシートに必要事項を入力してください!B10)</f>
        <v/>
      </c>
      <c r="D6" s="515"/>
      <c r="E6" s="515"/>
      <c r="F6" s="515"/>
      <c r="G6" s="515"/>
      <c r="H6" s="515"/>
      <c r="I6" s="515"/>
      <c r="J6" s="515"/>
      <c r="K6" s="515"/>
      <c r="L6" s="13"/>
      <c r="M6" s="13"/>
      <c r="N6" s="13"/>
      <c r="O6" s="13"/>
      <c r="P6" s="13"/>
      <c r="Q6" s="13"/>
      <c r="R6" s="13"/>
      <c r="S6" s="13"/>
      <c r="T6" s="13"/>
      <c r="U6" s="14"/>
    </row>
    <row r="7" spans="1:21" ht="20.25" customHeight="1" x14ac:dyDescent="0.15">
      <c r="B7" s="15"/>
      <c r="C7" s="528" t="str">
        <f>IF(このシートに必要事項を入力してください!B11="","",このシートに必要事項を入力してください!B11)</f>
        <v/>
      </c>
      <c r="D7" s="528"/>
      <c r="E7" s="528"/>
      <c r="F7" s="528"/>
      <c r="G7" s="528"/>
      <c r="H7" s="528"/>
      <c r="I7" s="528"/>
      <c r="J7" s="528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20.25" customHeight="1" x14ac:dyDescent="0.15">
      <c r="B8" s="15"/>
      <c r="C8" s="515" t="str">
        <f>IF(このシートに必要事項を入力してください!B12="","",このシートに必要事項を入力してください!B12)</f>
        <v/>
      </c>
      <c r="D8" s="515"/>
      <c r="E8" s="515"/>
      <c r="F8" s="515"/>
      <c r="G8" s="515"/>
      <c r="H8" s="515"/>
      <c r="I8" s="515"/>
      <c r="J8" s="515"/>
      <c r="K8" s="9" t="s">
        <v>162</v>
      </c>
      <c r="L8" s="13"/>
      <c r="M8" s="13"/>
      <c r="N8" s="13"/>
      <c r="O8" s="13"/>
      <c r="P8" s="13"/>
      <c r="Q8" s="13"/>
      <c r="R8" s="13"/>
      <c r="S8" s="13"/>
      <c r="T8" s="13"/>
      <c r="U8" s="14"/>
    </row>
    <row r="9" spans="1:21" ht="20.25" customHeight="1" x14ac:dyDescent="0.15">
      <c r="B9" s="1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4"/>
    </row>
    <row r="10" spans="1:21" ht="20.25" customHeight="1" x14ac:dyDescent="0.15">
      <c r="B10" s="15"/>
      <c r="C10" s="13" t="s">
        <v>163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4"/>
    </row>
    <row r="11" spans="1:21" ht="20.25" customHeight="1" x14ac:dyDescent="0.15">
      <c r="B11" s="15"/>
      <c r="C11" s="13"/>
      <c r="D11" s="13"/>
      <c r="E11" s="13"/>
      <c r="F11" s="13"/>
      <c r="G11" s="13"/>
      <c r="H11" s="13"/>
      <c r="I11" s="13"/>
      <c r="J11" s="13"/>
      <c r="K11" s="13"/>
      <c r="L11" s="529" t="s">
        <v>164</v>
      </c>
      <c r="M11" s="529"/>
      <c r="N11" s="529"/>
      <c r="O11" s="529"/>
      <c r="P11" s="529"/>
      <c r="Q11" s="529"/>
      <c r="R11" s="529"/>
      <c r="S11" s="529"/>
      <c r="T11" s="529"/>
      <c r="U11" s="14"/>
    </row>
    <row r="12" spans="1:21" ht="20.25" customHeight="1" x14ac:dyDescent="0.15">
      <c r="B12" s="15"/>
      <c r="C12" s="13"/>
      <c r="D12" s="13"/>
      <c r="E12" s="13"/>
      <c r="F12" s="13"/>
      <c r="G12" s="13"/>
      <c r="H12" s="13"/>
      <c r="I12" s="13"/>
      <c r="J12" s="13"/>
      <c r="K12" s="13"/>
      <c r="L12" s="515" t="str">
        <f>IF(このシートに必要事項を入力してください!B18="","",このシートに必要事項を入力してください!B18)</f>
        <v/>
      </c>
      <c r="M12" s="515"/>
      <c r="N12" s="515"/>
      <c r="O12" s="515"/>
      <c r="P12" s="515"/>
      <c r="Q12" s="515"/>
      <c r="R12" s="515"/>
      <c r="S12" s="515"/>
      <c r="T12" s="515"/>
      <c r="U12" s="14"/>
    </row>
    <row r="13" spans="1:21" ht="20.25" customHeight="1" x14ac:dyDescent="0.15">
      <c r="B13" s="15"/>
      <c r="C13" s="13"/>
      <c r="D13" s="13"/>
      <c r="E13" s="13"/>
      <c r="F13" s="13"/>
      <c r="G13" s="13"/>
      <c r="H13" s="13"/>
      <c r="I13" s="13"/>
      <c r="J13" s="13"/>
      <c r="K13" s="13"/>
      <c r="L13" s="529" t="s">
        <v>165</v>
      </c>
      <c r="M13" s="529"/>
      <c r="N13" s="529"/>
      <c r="O13" s="529"/>
      <c r="P13" s="529"/>
      <c r="Q13" s="529"/>
      <c r="R13" s="529"/>
      <c r="S13" s="529"/>
      <c r="T13" s="529"/>
      <c r="U13" s="14"/>
    </row>
    <row r="14" spans="1:21" ht="20.25" customHeight="1" x14ac:dyDescent="0.15">
      <c r="B14" s="15"/>
      <c r="C14" s="13"/>
      <c r="D14" s="13"/>
      <c r="E14" s="13"/>
      <c r="F14" s="13"/>
      <c r="G14" s="13"/>
      <c r="H14" s="13"/>
      <c r="I14" s="13"/>
      <c r="J14" s="13"/>
      <c r="K14" s="13"/>
      <c r="L14" s="515" t="str">
        <f>IF(このシートに必要事項を入力してください!B19="","",このシートに必要事項を入力してください!B19)</f>
        <v/>
      </c>
      <c r="M14" s="515"/>
      <c r="N14" s="515"/>
      <c r="O14" s="515"/>
      <c r="P14" s="515"/>
      <c r="Q14" s="515"/>
      <c r="R14" s="515"/>
      <c r="S14" s="515"/>
      <c r="T14" s="515"/>
      <c r="U14" s="14"/>
    </row>
    <row r="15" spans="1:21" ht="20.25" customHeight="1" x14ac:dyDescent="0.15">
      <c r="B15" s="15"/>
      <c r="C15" s="13"/>
      <c r="D15" s="13"/>
      <c r="E15" s="13"/>
      <c r="F15" s="13"/>
      <c r="G15" s="13"/>
      <c r="H15" s="13"/>
      <c r="I15" s="13"/>
      <c r="J15" s="13"/>
      <c r="K15" s="13"/>
      <c r="L15" s="535" t="s">
        <v>166</v>
      </c>
      <c r="M15" s="535"/>
      <c r="N15" s="531" t="str">
        <f>IF(このシートに必要事項を入力してください!B21="","",このシートに必要事項を入力してください!B21)</f>
        <v/>
      </c>
      <c r="O15" s="531"/>
      <c r="P15" s="531"/>
      <c r="Q15" s="531"/>
      <c r="R15" s="531"/>
      <c r="S15" s="531"/>
      <c r="T15" s="531"/>
      <c r="U15" s="14"/>
    </row>
    <row r="16" spans="1:21" ht="20.25" customHeight="1" x14ac:dyDescent="0.15">
      <c r="B16" s="15"/>
      <c r="C16" s="13"/>
      <c r="D16" s="13"/>
      <c r="E16" s="13"/>
      <c r="F16" s="13"/>
      <c r="G16" s="13"/>
      <c r="H16" s="13"/>
      <c r="I16" s="13"/>
      <c r="J16" s="13"/>
      <c r="K16" s="13"/>
      <c r="L16" s="530" t="s">
        <v>167</v>
      </c>
      <c r="M16" s="530"/>
      <c r="N16" s="531" t="str">
        <f>IF(このシートに必要事項を入力してください!B22="","",このシートに必要事項を入力してください!B22)</f>
        <v/>
      </c>
      <c r="O16" s="531"/>
      <c r="P16" s="531"/>
      <c r="Q16" s="531"/>
      <c r="R16" s="531"/>
      <c r="S16" s="531"/>
      <c r="T16" s="531"/>
      <c r="U16" s="14"/>
    </row>
    <row r="17" spans="2:21" ht="20.25" customHeight="1" x14ac:dyDescent="0.15">
      <c r="B17" s="15"/>
      <c r="C17" s="13"/>
      <c r="D17" s="13"/>
      <c r="E17" s="13"/>
      <c r="F17" s="13"/>
      <c r="G17" s="13"/>
      <c r="H17" s="13"/>
      <c r="I17" s="13"/>
      <c r="J17" s="13"/>
      <c r="K17" s="13"/>
      <c r="T17" s="13"/>
      <c r="U17" s="14"/>
    </row>
    <row r="18" spans="2:21" ht="20.25" customHeight="1" x14ac:dyDescent="0.15">
      <c r="B18" s="532" t="s">
        <v>168</v>
      </c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4"/>
    </row>
    <row r="19" spans="2:21" ht="20.25" customHeight="1" x14ac:dyDescent="0.15">
      <c r="B19" s="532"/>
      <c r="C19" s="533"/>
      <c r="D19" s="533"/>
      <c r="E19" s="533"/>
      <c r="F19" s="533"/>
      <c r="G19" s="533"/>
      <c r="H19" s="533"/>
      <c r="I19" s="533"/>
      <c r="J19" s="533"/>
      <c r="K19" s="533"/>
      <c r="L19" s="533"/>
      <c r="M19" s="533"/>
      <c r="N19" s="533"/>
      <c r="O19" s="533"/>
      <c r="P19" s="533"/>
      <c r="Q19" s="533"/>
      <c r="R19" s="533"/>
      <c r="S19" s="533"/>
      <c r="T19" s="533"/>
      <c r="U19" s="534"/>
    </row>
    <row r="20" spans="2:21" ht="20.25" customHeight="1" x14ac:dyDescent="0.15">
      <c r="B20" s="1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4"/>
    </row>
    <row r="21" spans="2:21" ht="20.25" customHeight="1" x14ac:dyDescent="0.15">
      <c r="B21" s="15"/>
      <c r="C21" s="515" t="s">
        <v>169</v>
      </c>
      <c r="D21" s="515"/>
      <c r="E21" s="515"/>
      <c r="F21" s="515"/>
      <c r="G21" s="515" t="str">
        <f>IF(このシートに必要事項を入力してください!B27="","",このシートに必要事項を入力してください!B27)</f>
        <v/>
      </c>
      <c r="H21" s="515"/>
      <c r="I21" s="515"/>
      <c r="J21" s="515"/>
      <c r="K21" s="515"/>
      <c r="L21" s="515"/>
      <c r="M21" s="515"/>
      <c r="N21" s="9" t="s">
        <v>369</v>
      </c>
      <c r="O21" s="9" t="str">
        <f>IF(このシートに必要事項を入力してください!B28="","",このシートに必要事項を入力してください!B28)</f>
        <v/>
      </c>
      <c r="P21" s="9" t="s">
        <v>370</v>
      </c>
      <c r="Q21" s="9"/>
      <c r="R21" s="13"/>
      <c r="S21" s="13"/>
      <c r="T21" s="13"/>
      <c r="U21" s="14"/>
    </row>
    <row r="22" spans="2:21" ht="20.25" customHeight="1" x14ac:dyDescent="0.15">
      <c r="B22" s="15"/>
      <c r="C22" s="528"/>
      <c r="D22" s="528"/>
      <c r="E22" s="528"/>
      <c r="F22" s="528"/>
      <c r="G22" s="528"/>
      <c r="H22" s="528"/>
      <c r="I22" s="528"/>
      <c r="J22" s="528"/>
      <c r="K22" s="528"/>
      <c r="L22" s="528"/>
      <c r="M22" s="528"/>
      <c r="N22" s="528"/>
      <c r="O22" s="528"/>
      <c r="P22" s="528"/>
      <c r="Q22" s="528"/>
      <c r="R22" s="13"/>
      <c r="S22" s="13"/>
      <c r="T22" s="13"/>
      <c r="U22" s="14"/>
    </row>
    <row r="23" spans="2:21" ht="20.25" customHeight="1" x14ac:dyDescent="0.15">
      <c r="B23" s="15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4"/>
    </row>
    <row r="24" spans="2:21" ht="20.25" customHeight="1" x14ac:dyDescent="0.15">
      <c r="B24" s="15"/>
      <c r="C24" s="529" t="s">
        <v>170</v>
      </c>
      <c r="D24" s="529"/>
      <c r="E24" s="529"/>
      <c r="F24" s="529"/>
      <c r="G24" s="529"/>
      <c r="H24" s="529"/>
      <c r="I24" s="529"/>
      <c r="J24" s="529"/>
      <c r="K24" s="529"/>
      <c r="L24" s="529"/>
      <c r="M24" s="529"/>
      <c r="N24" s="529"/>
      <c r="O24" s="529"/>
      <c r="P24" s="529"/>
      <c r="Q24" s="529"/>
      <c r="R24" s="529"/>
      <c r="S24" s="529"/>
      <c r="T24" s="529"/>
      <c r="U24" s="14"/>
    </row>
    <row r="25" spans="2:21" s="2" customFormat="1" ht="20.25" customHeight="1" x14ac:dyDescent="0.15">
      <c r="B25" s="16"/>
      <c r="C25" s="529" t="s">
        <v>171</v>
      </c>
      <c r="D25" s="529"/>
      <c r="E25" s="529"/>
      <c r="F25" s="529"/>
      <c r="G25" s="529"/>
      <c r="H25" s="8" t="str">
        <f>IF(このシートに必要事項を入力してください!B13="面談","☑","□")</f>
        <v>□</v>
      </c>
      <c r="I25" s="529" t="s">
        <v>172</v>
      </c>
      <c r="J25" s="529"/>
      <c r="K25" s="8" t="str">
        <f>IF(このシートに必要事項を入力してください!B13="ＦＡＸ、郵送等","☑","□")</f>
        <v>□</v>
      </c>
      <c r="L25" s="529" t="s">
        <v>173</v>
      </c>
      <c r="M25" s="529"/>
      <c r="N25" s="529"/>
      <c r="O25" s="529"/>
      <c r="P25" s="7"/>
      <c r="Q25" s="7"/>
      <c r="R25" s="7"/>
      <c r="S25" s="1"/>
      <c r="T25" s="1"/>
      <c r="U25" s="6"/>
    </row>
    <row r="26" spans="2:21" ht="20.25" customHeight="1" x14ac:dyDescent="0.15"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4"/>
    </row>
    <row r="27" spans="2:21" ht="20.25" customHeight="1" x14ac:dyDescent="0.15">
      <c r="B27" s="15"/>
      <c r="C27" s="527" t="s">
        <v>174</v>
      </c>
      <c r="D27" s="527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4"/>
    </row>
    <row r="28" spans="2:21" ht="20.25" customHeight="1" x14ac:dyDescent="0.15">
      <c r="B28" s="1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4"/>
    </row>
    <row r="29" spans="2:21" ht="20.25" customHeight="1" x14ac:dyDescent="0.15">
      <c r="B29" s="15"/>
      <c r="C29" s="13"/>
      <c r="D29" s="519" t="str">
        <f>IF(このシートに必要事項を入力してください!B14="","",このシートに必要事項を入力してください!B14)</f>
        <v/>
      </c>
      <c r="E29" s="520"/>
      <c r="F29" s="520"/>
      <c r="G29" s="520"/>
      <c r="H29" s="520"/>
      <c r="I29" s="520"/>
      <c r="J29" s="520"/>
      <c r="K29" s="520"/>
      <c r="L29" s="520"/>
      <c r="M29" s="520"/>
      <c r="N29" s="520"/>
      <c r="O29" s="520"/>
      <c r="P29" s="520"/>
      <c r="Q29" s="520"/>
      <c r="R29" s="520"/>
      <c r="S29" s="521"/>
      <c r="T29" s="13"/>
      <c r="U29" s="14"/>
    </row>
    <row r="30" spans="2:21" ht="20.25" customHeight="1" x14ac:dyDescent="0.15">
      <c r="B30" s="15"/>
      <c r="C30" s="13"/>
      <c r="D30" s="522"/>
      <c r="E30" s="517"/>
      <c r="F30" s="517"/>
      <c r="G30" s="517"/>
      <c r="H30" s="517"/>
      <c r="I30" s="517"/>
      <c r="J30" s="517"/>
      <c r="K30" s="517"/>
      <c r="L30" s="517"/>
      <c r="M30" s="517"/>
      <c r="N30" s="517"/>
      <c r="O30" s="517"/>
      <c r="P30" s="517"/>
      <c r="Q30" s="517"/>
      <c r="R30" s="517"/>
      <c r="S30" s="523"/>
      <c r="T30" s="13"/>
      <c r="U30" s="14"/>
    </row>
    <row r="31" spans="2:21" ht="20.25" customHeight="1" x14ac:dyDescent="0.15">
      <c r="B31" s="15"/>
      <c r="C31" s="13"/>
      <c r="D31" s="522"/>
      <c r="E31" s="517"/>
      <c r="F31" s="517"/>
      <c r="G31" s="517"/>
      <c r="H31" s="517"/>
      <c r="I31" s="517"/>
      <c r="J31" s="517"/>
      <c r="K31" s="517"/>
      <c r="L31" s="517"/>
      <c r="M31" s="517"/>
      <c r="N31" s="517"/>
      <c r="O31" s="517"/>
      <c r="P31" s="517"/>
      <c r="Q31" s="517"/>
      <c r="R31" s="517"/>
      <c r="S31" s="523"/>
      <c r="T31" s="13"/>
      <c r="U31" s="14"/>
    </row>
    <row r="32" spans="2:21" ht="20.25" customHeight="1" x14ac:dyDescent="0.15">
      <c r="B32" s="15"/>
      <c r="C32" s="13"/>
      <c r="D32" s="522"/>
      <c r="E32" s="517"/>
      <c r="F32" s="517"/>
      <c r="G32" s="517"/>
      <c r="H32" s="517"/>
      <c r="I32" s="517"/>
      <c r="J32" s="517"/>
      <c r="K32" s="517"/>
      <c r="L32" s="517"/>
      <c r="M32" s="517"/>
      <c r="N32" s="517"/>
      <c r="O32" s="517"/>
      <c r="P32" s="517"/>
      <c r="Q32" s="517"/>
      <c r="R32" s="517"/>
      <c r="S32" s="523"/>
      <c r="T32" s="13"/>
      <c r="U32" s="14"/>
    </row>
    <row r="33" spans="1:22" ht="20.25" customHeight="1" x14ac:dyDescent="0.15">
      <c r="B33" s="15"/>
      <c r="C33" s="13"/>
      <c r="D33" s="522"/>
      <c r="E33" s="517"/>
      <c r="F33" s="517"/>
      <c r="G33" s="517"/>
      <c r="H33" s="517"/>
      <c r="I33" s="517"/>
      <c r="J33" s="517"/>
      <c r="K33" s="517"/>
      <c r="L33" s="517"/>
      <c r="M33" s="517"/>
      <c r="N33" s="517"/>
      <c r="O33" s="517"/>
      <c r="P33" s="517"/>
      <c r="Q33" s="517"/>
      <c r="R33" s="517"/>
      <c r="S33" s="523"/>
      <c r="T33" s="13"/>
      <c r="U33" s="14"/>
    </row>
    <row r="34" spans="1:22" ht="20.25" customHeight="1" x14ac:dyDescent="0.15">
      <c r="B34" s="15"/>
      <c r="C34" s="13"/>
      <c r="D34" s="524"/>
      <c r="E34" s="525"/>
      <c r="F34" s="525"/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6"/>
      <c r="T34" s="13"/>
      <c r="U34" s="14"/>
    </row>
    <row r="35" spans="1:22" ht="20.25" customHeight="1" x14ac:dyDescent="0.15">
      <c r="B35" s="15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4"/>
    </row>
    <row r="36" spans="1:22" ht="20.25" customHeight="1" x14ac:dyDescent="0.15">
      <c r="B36" s="15"/>
      <c r="C36" s="13"/>
      <c r="D36" s="13"/>
      <c r="E36" s="13"/>
      <c r="F36" s="13"/>
      <c r="G36" s="13"/>
      <c r="H36" s="13"/>
      <c r="I36" s="13"/>
      <c r="J36" s="13"/>
      <c r="K36" s="13"/>
      <c r="L36" s="515" t="s">
        <v>175</v>
      </c>
      <c r="M36" s="515"/>
      <c r="N36" s="515"/>
      <c r="O36" s="515" t="s">
        <v>444</v>
      </c>
      <c r="P36" s="515"/>
      <c r="Q36" s="515"/>
      <c r="R36" s="515"/>
      <c r="S36" s="515"/>
      <c r="T36" s="515"/>
      <c r="U36" s="14"/>
    </row>
    <row r="37" spans="1:22" ht="20.25" customHeight="1" x14ac:dyDescent="0.15">
      <c r="B37" s="15"/>
      <c r="C37" s="13"/>
      <c r="D37" s="13"/>
      <c r="E37" s="13"/>
      <c r="F37" s="13"/>
      <c r="G37" s="13"/>
      <c r="H37" s="13"/>
      <c r="I37" s="13"/>
      <c r="J37" s="13"/>
      <c r="K37" s="13"/>
      <c r="T37" s="13"/>
      <c r="U37" s="14"/>
    </row>
    <row r="38" spans="1:22" ht="20.25" customHeight="1" x14ac:dyDescent="0.15">
      <c r="B38" s="15"/>
      <c r="C38" s="13"/>
      <c r="D38" s="13"/>
      <c r="E38" s="13"/>
      <c r="F38" s="13"/>
      <c r="G38" s="13"/>
      <c r="H38" s="13"/>
      <c r="I38" s="13"/>
      <c r="J38" s="13"/>
      <c r="K38" s="13"/>
      <c r="L38" s="515" t="s">
        <v>176</v>
      </c>
      <c r="M38" s="515"/>
      <c r="N38" s="515"/>
      <c r="O38" s="515"/>
      <c r="P38" s="515"/>
      <c r="Q38" s="515"/>
      <c r="R38" s="515"/>
      <c r="S38" s="515"/>
      <c r="T38" s="515"/>
      <c r="U38" s="14"/>
    </row>
    <row r="39" spans="1:22" ht="20.25" customHeight="1" x14ac:dyDescent="0.15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9"/>
    </row>
    <row r="40" spans="1:22" ht="20.25" customHeight="1" x14ac:dyDescent="0.15">
      <c r="B40" s="516" t="s">
        <v>199</v>
      </c>
      <c r="C40" s="516"/>
      <c r="D40" s="516"/>
      <c r="E40" s="516"/>
      <c r="F40" s="516"/>
      <c r="G40" s="516"/>
      <c r="H40" s="516"/>
      <c r="I40" s="516"/>
      <c r="J40" s="516"/>
      <c r="K40" s="516"/>
      <c r="L40" s="516"/>
      <c r="M40" s="516"/>
      <c r="N40" s="516"/>
      <c r="O40" s="516"/>
      <c r="P40" s="516"/>
      <c r="Q40" s="516"/>
      <c r="R40" s="516"/>
      <c r="S40" s="516"/>
      <c r="T40" s="516"/>
      <c r="U40" s="516"/>
    </row>
    <row r="41" spans="1:22" ht="20.25" customHeight="1" x14ac:dyDescent="0.15">
      <c r="B41" s="517"/>
      <c r="C41" s="517"/>
      <c r="D41" s="517"/>
      <c r="E41" s="517"/>
      <c r="F41" s="517"/>
      <c r="G41" s="517"/>
      <c r="H41" s="517"/>
      <c r="I41" s="517"/>
      <c r="J41" s="517"/>
      <c r="K41" s="517"/>
      <c r="L41" s="517"/>
      <c r="M41" s="517"/>
      <c r="N41" s="517"/>
      <c r="O41" s="517"/>
      <c r="P41" s="517"/>
      <c r="Q41" s="517"/>
      <c r="R41" s="517"/>
      <c r="S41" s="517"/>
      <c r="T41" s="517"/>
      <c r="U41" s="517"/>
    </row>
    <row r="42" spans="1:22" ht="20.25" customHeight="1" x14ac:dyDescent="0.15">
      <c r="A42" s="518" t="s">
        <v>423</v>
      </c>
      <c r="B42" s="518"/>
      <c r="C42" s="518"/>
      <c r="D42" s="518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</row>
  </sheetData>
  <sheetProtection selectLockedCells="1"/>
  <mergeCells count="33">
    <mergeCell ref="N15:T15"/>
    <mergeCell ref="A1:C1"/>
    <mergeCell ref="B3:U4"/>
    <mergeCell ref="B5:E5"/>
    <mergeCell ref="C6:K6"/>
    <mergeCell ref="C8:J8"/>
    <mergeCell ref="C7:J7"/>
    <mergeCell ref="N2:O2"/>
    <mergeCell ref="R1:U1"/>
    <mergeCell ref="L16:M16"/>
    <mergeCell ref="N16:T16"/>
    <mergeCell ref="B18:U19"/>
    <mergeCell ref="C21:F21"/>
    <mergeCell ref="G21:M21"/>
    <mergeCell ref="L11:T11"/>
    <mergeCell ref="L12:T12"/>
    <mergeCell ref="L13:T13"/>
    <mergeCell ref="L14:T14"/>
    <mergeCell ref="L15:M15"/>
    <mergeCell ref="D29:S34"/>
    <mergeCell ref="C27:D27"/>
    <mergeCell ref="C22:G22"/>
    <mergeCell ref="H22:Q22"/>
    <mergeCell ref="C24:T24"/>
    <mergeCell ref="C25:G25"/>
    <mergeCell ref="I25:J25"/>
    <mergeCell ref="L25:O25"/>
    <mergeCell ref="L36:N36"/>
    <mergeCell ref="O36:T36"/>
    <mergeCell ref="L38:N38"/>
    <mergeCell ref="O38:T38"/>
    <mergeCell ref="B40:U41"/>
    <mergeCell ref="A42:V42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入力方法</vt:lpstr>
      <vt:lpstr>このシートに必要事項を入力してください</vt:lpstr>
      <vt:lpstr>入院時情報シート</vt:lpstr>
      <vt:lpstr>情報提供連絡票</vt:lpstr>
      <vt:lpstr>このシートに必要事項を入力してください!Print_Area</vt:lpstr>
      <vt:lpstr>入院時情報シート!Print_Area</vt:lpstr>
      <vt:lpstr>入力方法!Print_Area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太田市</dc:creator>
  <cp:lastModifiedBy>太田市</cp:lastModifiedBy>
  <cp:lastPrinted>2019-05-15T01:51:07Z</cp:lastPrinted>
  <dcterms:created xsi:type="dcterms:W3CDTF">2005-12-01T03:44:33Z</dcterms:created>
  <dcterms:modified xsi:type="dcterms:W3CDTF">2020-02-12T06:32:35Z</dcterms:modified>
</cp:coreProperties>
</file>