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886\share\05地域支援係\02包括的支援事業\04在宅医療・介護連携推進事業\01部会\02第２分科会\00完全実施版\01手引き\情報提供様式\ＨＰ用（令和）\"/>
    </mc:Choice>
  </mc:AlternateContent>
  <bookViews>
    <workbookView xWindow="75" yWindow="195" windowWidth="15450" windowHeight="8715" activeTab="2"/>
  </bookViews>
  <sheets>
    <sheet name="入力方法" sheetId="7" r:id="rId1"/>
    <sheet name="このシートに必要事項を入力してください" sheetId="6" r:id="rId2"/>
    <sheet name="退院調整共有情報シート" sheetId="5" r:id="rId3"/>
  </sheets>
  <externalReferences>
    <externalReference r:id="rId4"/>
    <externalReference r:id="rId5"/>
  </externalReferences>
  <definedNames>
    <definedName name="_xlnm.Print_Area" localSheetId="1">このシートに必要事項を入力してください!$A$1:$I$212</definedName>
    <definedName name="_xlnm.Print_Area" localSheetId="2">退院調整共有情報シート!$B$1:$W$87</definedName>
    <definedName name="_xlnm.Print_Area" localSheetId="0">入力方法!$A$1:$I$33</definedName>
    <definedName name="チェック">退院調整共有情報シート!#REF!</definedName>
    <definedName name="チェックレ点">退院調整共有情報シート!#REF!</definedName>
    <definedName name="レ点">退院調整共有情報シート!#REF!</definedName>
    <definedName name="介護者等">退院調整共有情報シート!#REF!</definedName>
    <definedName name="生年月日">[1]入院時情報シート!#REF!</definedName>
    <definedName name="選択肢" localSheetId="1">'[2]退院調整 (1)'!$AO$17:$AO$18</definedName>
    <definedName name="選択肢" localSheetId="0">'[2]退院調整 (1)'!$AO$17:$AO$18</definedName>
    <definedName name="選択肢">退院調整共有情報シート!#REF!</definedName>
    <definedName name="入力規則">[1]入院時情報シート!#REF!</definedName>
    <definedName name="年号">退院調整共有情報シート!$E$116:$E$118</definedName>
    <definedName name="要介護">[1]入院時情報シート!#REF!</definedName>
    <definedName name="要支援">[1]入院時情報シート!#REF!</definedName>
  </definedNames>
  <calcPr calcId="162913"/>
</workbook>
</file>

<file path=xl/calcChain.xml><?xml version="1.0" encoding="utf-8"?>
<calcChain xmlns="http://schemas.openxmlformats.org/spreadsheetml/2006/main">
  <c r="M29" i="5" l="1"/>
  <c r="F18" i="5"/>
  <c r="F17" i="5"/>
  <c r="F14" i="5"/>
  <c r="P14" i="5"/>
  <c r="F12" i="5"/>
  <c r="S12" i="5"/>
  <c r="F15" i="5"/>
  <c r="R87" i="5"/>
  <c r="J87" i="5"/>
  <c r="F87" i="5"/>
  <c r="F19" i="5"/>
  <c r="S13" i="5"/>
  <c r="F13" i="5"/>
  <c r="N30" i="5"/>
  <c r="J30" i="5"/>
  <c r="N60" i="5"/>
  <c r="F124" i="6"/>
  <c r="L10" i="5"/>
  <c r="J10" i="5"/>
  <c r="H10" i="5"/>
  <c r="F10" i="5"/>
  <c r="R71" i="5"/>
  <c r="P71" i="5"/>
  <c r="N71" i="5"/>
  <c r="L71" i="5"/>
  <c r="J71" i="5"/>
  <c r="H71" i="5"/>
  <c r="F82" i="5"/>
  <c r="V81" i="5"/>
  <c r="T81" i="5"/>
  <c r="I81" i="5"/>
  <c r="F81" i="5"/>
  <c r="P80" i="5"/>
  <c r="M80" i="5"/>
  <c r="J80" i="5"/>
  <c r="N79" i="5"/>
  <c r="K79" i="5"/>
  <c r="C186" i="6"/>
  <c r="H79" i="5"/>
  <c r="F79" i="5"/>
  <c r="N78" i="5"/>
  <c r="H77" i="5"/>
  <c r="F77" i="5"/>
  <c r="P76" i="5"/>
  <c r="S76" i="5"/>
  <c r="J76" i="5"/>
  <c r="F76" i="5"/>
  <c r="S75" i="5"/>
  <c r="O75" i="5"/>
  <c r="J75" i="5"/>
  <c r="F75" i="5"/>
  <c r="R74" i="5"/>
  <c r="M74" i="5"/>
  <c r="I74" i="5"/>
  <c r="F74" i="5"/>
  <c r="U73" i="5"/>
  <c r="R73" i="5"/>
  <c r="N73" i="5"/>
  <c r="J73" i="5"/>
  <c r="F73" i="5"/>
  <c r="S72" i="5"/>
  <c r="P72" i="5"/>
  <c r="L72" i="5"/>
  <c r="H72" i="5"/>
  <c r="F72" i="5"/>
  <c r="F71" i="5"/>
  <c r="F70" i="5"/>
  <c r="I69" i="5"/>
  <c r="F69" i="5"/>
  <c r="N68" i="5"/>
  <c r="J68" i="5"/>
  <c r="F68" i="5"/>
  <c r="U67" i="5"/>
  <c r="R67" i="5"/>
  <c r="N67" i="5"/>
  <c r="I67" i="5"/>
  <c r="F67" i="5"/>
  <c r="T66" i="5"/>
  <c r="Q66" i="5"/>
  <c r="N66" i="5"/>
  <c r="J66" i="5"/>
  <c r="H66" i="5"/>
  <c r="F66" i="5"/>
  <c r="J65" i="5"/>
  <c r="I65" i="5"/>
  <c r="H65" i="5"/>
  <c r="G65" i="5"/>
  <c r="F65" i="5"/>
  <c r="Q64" i="5"/>
  <c r="N64" i="5"/>
  <c r="L64" i="5"/>
  <c r="L63" i="5"/>
  <c r="U63" i="5"/>
  <c r="R63" i="5"/>
  <c r="O63" i="5"/>
  <c r="S62" i="5"/>
  <c r="O62" i="5"/>
  <c r="L62" i="5"/>
  <c r="I62" i="5"/>
  <c r="H62" i="5"/>
  <c r="G62" i="5"/>
  <c r="F62" i="5"/>
  <c r="S61" i="5"/>
  <c r="P61" i="5"/>
  <c r="T60" i="5"/>
  <c r="P60" i="5"/>
  <c r="L60" i="5"/>
  <c r="I60" i="5"/>
  <c r="H60" i="5"/>
  <c r="G60" i="5"/>
  <c r="F60" i="5"/>
  <c r="I61" i="5"/>
  <c r="H61" i="5"/>
  <c r="G61" i="5"/>
  <c r="F61" i="5"/>
  <c r="J59" i="5"/>
  <c r="I59" i="5"/>
  <c r="H59" i="5"/>
  <c r="G59" i="5"/>
  <c r="F59" i="5"/>
  <c r="V58" i="5"/>
  <c r="T58" i="5"/>
  <c r="N58" i="5"/>
  <c r="I58" i="5"/>
  <c r="H58" i="5"/>
  <c r="G58" i="5"/>
  <c r="F58" i="5"/>
  <c r="U57" i="5"/>
  <c r="O57" i="5"/>
  <c r="L57" i="5"/>
  <c r="T56" i="5"/>
  <c r="R56" i="5"/>
  <c r="O56" i="5"/>
  <c r="L56" i="5"/>
  <c r="I56" i="5"/>
  <c r="H56" i="5"/>
  <c r="H57" i="5"/>
  <c r="G56" i="5"/>
  <c r="G57" i="5"/>
  <c r="F56" i="5"/>
  <c r="U55" i="5"/>
  <c r="R55" i="5"/>
  <c r="O55" i="5"/>
  <c r="L55" i="5"/>
  <c r="I55" i="5"/>
  <c r="H55" i="5"/>
  <c r="G55" i="5"/>
  <c r="F55" i="5"/>
  <c r="S54" i="5"/>
  <c r="F109" i="6"/>
  <c r="P54" i="5"/>
  <c r="M54" i="5"/>
  <c r="T53" i="5"/>
  <c r="Q53" i="5"/>
  <c r="N53" i="5"/>
  <c r="M53" i="5"/>
  <c r="F103" i="6"/>
  <c r="J53" i="5"/>
  <c r="T52" i="5"/>
  <c r="Q52" i="5"/>
  <c r="J52" i="5"/>
  <c r="F52" i="5"/>
  <c r="I54" i="5"/>
  <c r="H54" i="5"/>
  <c r="G54" i="5"/>
  <c r="F54" i="5"/>
  <c r="I53" i="5"/>
  <c r="H53" i="5"/>
  <c r="G53" i="5"/>
  <c r="F53" i="5"/>
  <c r="I52" i="5"/>
  <c r="H52" i="5"/>
  <c r="G52" i="5"/>
  <c r="Q51" i="5"/>
  <c r="N51" i="5"/>
  <c r="J51" i="5"/>
  <c r="I51" i="5"/>
  <c r="H51" i="5"/>
  <c r="G51" i="5"/>
  <c r="F51" i="5"/>
  <c r="J50" i="5"/>
  <c r="I50" i="5"/>
  <c r="H50" i="5"/>
  <c r="G50" i="5"/>
  <c r="F50" i="5"/>
  <c r="R49" i="5"/>
  <c r="O49" i="5"/>
  <c r="J49" i="5"/>
  <c r="Q48" i="5"/>
  <c r="M48" i="5"/>
  <c r="J48" i="5"/>
  <c r="I48" i="5"/>
  <c r="H48" i="5"/>
  <c r="G48" i="5"/>
  <c r="F48" i="5"/>
  <c r="F100" i="6"/>
  <c r="N47" i="5"/>
  <c r="C95" i="6"/>
  <c r="S46" i="5"/>
  <c r="Q46" i="5"/>
  <c r="C176" i="6"/>
  <c r="C174" i="6"/>
  <c r="C155" i="6"/>
  <c r="C153" i="6"/>
  <c r="C139" i="6"/>
  <c r="F102" i="6"/>
  <c r="E44" i="5"/>
  <c r="E41" i="5"/>
  <c r="S39" i="5"/>
  <c r="J39" i="5"/>
  <c r="P39" i="5"/>
  <c r="E39" i="5"/>
  <c r="Q38" i="5"/>
  <c r="M38" i="5"/>
  <c r="I38" i="5"/>
  <c r="E38" i="5"/>
  <c r="T37" i="5"/>
  <c r="M37" i="5"/>
  <c r="I37" i="5"/>
  <c r="E37" i="5"/>
  <c r="T36" i="5"/>
  <c r="Q36" i="5"/>
  <c r="M36" i="5"/>
  <c r="I36" i="5"/>
  <c r="E36" i="5"/>
  <c r="C84" i="6"/>
  <c r="C83" i="6"/>
  <c r="E32" i="5"/>
  <c r="U30" i="5"/>
  <c r="U29" i="5"/>
  <c r="K30" i="5"/>
  <c r="G30" i="5"/>
  <c r="D60" i="6"/>
  <c r="J29" i="5"/>
  <c r="G29" i="5"/>
  <c r="L28" i="5"/>
  <c r="I28" i="5"/>
  <c r="F28" i="5"/>
  <c r="G56" i="6"/>
  <c r="B26" i="5"/>
  <c r="B24" i="5"/>
  <c r="B22" i="5"/>
  <c r="T26" i="5"/>
  <c r="R26" i="5"/>
  <c r="J26" i="5"/>
  <c r="D27" i="5"/>
  <c r="D26" i="5"/>
  <c r="T24" i="5"/>
  <c r="R24" i="5"/>
  <c r="J24" i="5"/>
  <c r="D25" i="5"/>
  <c r="D24" i="5"/>
  <c r="T22" i="5"/>
  <c r="R22" i="5"/>
  <c r="J22" i="5"/>
  <c r="D23" i="5"/>
  <c r="D22" i="5"/>
  <c r="U17" i="5"/>
  <c r="P17" i="5"/>
  <c r="H16" i="5"/>
  <c r="P15" i="5"/>
  <c r="V8" i="5"/>
  <c r="T8" i="5"/>
  <c r="F9" i="5"/>
  <c r="F8" i="5"/>
  <c r="Q6" i="5"/>
  <c r="F6" i="5"/>
  <c r="C2" i="5"/>
  <c r="T2" i="5"/>
  <c r="M2" i="5"/>
  <c r="AB29" i="6"/>
  <c r="AC29" i="6"/>
  <c r="AE3" i="6"/>
  <c r="T10" i="5"/>
</calcChain>
</file>

<file path=xl/sharedStrings.xml><?xml version="1.0" encoding="utf-8"?>
<sst xmlns="http://schemas.openxmlformats.org/spreadsheetml/2006/main" count="595" uniqueCount="475">
  <si>
    <t>自立</t>
    <rPh sb="0" eb="2">
      <t>ジリツ</t>
    </rPh>
    <phoneticPr fontId="1"/>
  </si>
  <si>
    <t>ＡＤＬ</t>
    <phoneticPr fontId="1"/>
  </si>
  <si>
    <t>性別</t>
  </si>
  <si>
    <t>入院の原因となった病名</t>
    <rPh sb="0" eb="2">
      <t>ニュウイン</t>
    </rPh>
    <rPh sb="3" eb="5">
      <t>ゲンイン</t>
    </rPh>
    <rPh sb="9" eb="11">
      <t>ビョウメイ</t>
    </rPh>
    <phoneticPr fontId="1"/>
  </si>
  <si>
    <t>病院主治医</t>
    <rPh sb="0" eb="2">
      <t>ビョウイン</t>
    </rPh>
    <phoneticPr fontId="1"/>
  </si>
  <si>
    <t>医療処置</t>
    <rPh sb="0" eb="2">
      <t>イリョウ</t>
    </rPh>
    <rPh sb="2" eb="4">
      <t>ショチ</t>
    </rPh>
    <phoneticPr fontId="1"/>
  </si>
  <si>
    <t>備考</t>
    <rPh sb="0" eb="2">
      <t>ビコウ</t>
    </rPh>
    <phoneticPr fontId="1"/>
  </si>
  <si>
    <t>住　　 所</t>
    <rPh sb="0" eb="1">
      <t>ジュウ</t>
    </rPh>
    <rPh sb="4" eb="5">
      <t>ショ</t>
    </rPh>
    <phoneticPr fontId="1"/>
  </si>
  <si>
    <t>続 柄</t>
    <rPh sb="0" eb="1">
      <t>ゾク</t>
    </rPh>
    <rPh sb="2" eb="3">
      <t>エ</t>
    </rPh>
    <phoneticPr fontId="1"/>
  </si>
  <si>
    <t>電話番号</t>
    <rPh sb="0" eb="2">
      <t>デンワ</t>
    </rPh>
    <rPh sb="2" eb="4">
      <t>バンゴウ</t>
    </rPh>
    <phoneticPr fontId="1"/>
  </si>
  <si>
    <t>退院調整共有情報シート</t>
    <rPh sb="0" eb="1">
      <t>タイ</t>
    </rPh>
    <rPh sb="1" eb="2">
      <t>イン</t>
    </rPh>
    <rPh sb="2" eb="3">
      <t>チョウ</t>
    </rPh>
    <rPh sb="3" eb="4">
      <t>タダシ</t>
    </rPh>
    <rPh sb="4" eb="5">
      <t>トモ</t>
    </rPh>
    <rPh sb="5" eb="6">
      <t>ユウ</t>
    </rPh>
    <rPh sb="6" eb="7">
      <t>ジョウ</t>
    </rPh>
    <rPh sb="7" eb="8">
      <t>ホウ</t>
    </rPh>
    <phoneticPr fontId="1"/>
  </si>
  <si>
    <t>電話/FAX</t>
    <phoneticPr fontId="1"/>
  </si>
  <si>
    <t>記入日</t>
    <rPh sb="0" eb="2">
      <t>キニュウ</t>
    </rPh>
    <rPh sb="2" eb="3">
      <t>ビ</t>
    </rPh>
    <phoneticPr fontId="1"/>
  </si>
  <si>
    <t>見守り</t>
    <rPh sb="0" eb="2">
      <t>ミマモ</t>
    </rPh>
    <phoneticPr fontId="1"/>
  </si>
  <si>
    <t>全介助</t>
    <rPh sb="0" eb="1">
      <t>ゼン</t>
    </rPh>
    <rPh sb="1" eb="3">
      <t>カイジョ</t>
    </rPh>
    <phoneticPr fontId="1"/>
  </si>
  <si>
    <t>移動方法</t>
    <rPh sb="0" eb="4">
      <t>イドウホウホウ</t>
    </rPh>
    <phoneticPr fontId="1"/>
  </si>
  <si>
    <t>移乗方法</t>
    <rPh sb="0" eb="2">
      <t>イジョウ</t>
    </rPh>
    <rPh sb="2" eb="4">
      <t>ホウホウ</t>
    </rPh>
    <phoneticPr fontId="1"/>
  </si>
  <si>
    <t>口腔清潔</t>
    <rPh sb="0" eb="4">
      <t>コウクウセイケツ</t>
    </rPh>
    <phoneticPr fontId="1"/>
  </si>
  <si>
    <t>入  浴</t>
    <rPh sb="0" eb="1">
      <t>イリ</t>
    </rPh>
    <rPh sb="3" eb="4">
      <t>ヨク</t>
    </rPh>
    <phoneticPr fontId="1"/>
  </si>
  <si>
    <t>排  泄</t>
    <phoneticPr fontId="1"/>
  </si>
  <si>
    <t>服薬管理</t>
    <rPh sb="0" eb="2">
      <t>フクヤク</t>
    </rPh>
    <rPh sb="2" eb="4">
      <t>カンリ</t>
    </rPh>
    <phoneticPr fontId="1"/>
  </si>
  <si>
    <t>生活上の
問題</t>
    <rPh sb="0" eb="2">
      <t>セイカツ</t>
    </rPh>
    <rPh sb="2" eb="3">
      <t>ジョウ</t>
    </rPh>
    <rPh sb="5" eb="7">
      <t>モンダイ</t>
    </rPh>
    <phoneticPr fontId="1"/>
  </si>
  <si>
    <t>現在の
治療状況　</t>
    <rPh sb="0" eb="2">
      <t>ゲンザイ</t>
    </rPh>
    <rPh sb="4" eb="6">
      <t>チリョウ</t>
    </rPh>
    <rPh sb="6" eb="8">
      <t>ジョウキョウ</t>
    </rPh>
    <phoneticPr fontId="1"/>
  </si>
  <si>
    <t>感染症（保菌）</t>
    <rPh sb="0" eb="3">
      <t>カンセンショウ</t>
    </rPh>
    <rPh sb="4" eb="6">
      <t>ホキン</t>
    </rPh>
    <phoneticPr fontId="1"/>
  </si>
  <si>
    <t>入院日</t>
    <rPh sb="0" eb="2">
      <t>ニュウイン</t>
    </rPh>
    <rPh sb="2" eb="3">
      <t>ビ</t>
    </rPh>
    <phoneticPr fontId="1"/>
  </si>
  <si>
    <t>訪問介護</t>
  </si>
  <si>
    <t>訪問看護</t>
  </si>
  <si>
    <t>訪問入浴</t>
  </si>
  <si>
    <t>車いす</t>
  </si>
  <si>
    <t>義歯</t>
  </si>
  <si>
    <t>普通食</t>
  </si>
  <si>
    <t>常食</t>
  </si>
  <si>
    <t>通常</t>
  </si>
  <si>
    <t>一口大</t>
  </si>
  <si>
    <t>刻み</t>
  </si>
  <si>
    <t>無</t>
  </si>
  <si>
    <t>シャワー浴</t>
  </si>
  <si>
    <t>清拭</t>
  </si>
  <si>
    <t>トイレ</t>
  </si>
  <si>
    <t>ポータブル</t>
  </si>
  <si>
    <t>尿器</t>
  </si>
  <si>
    <t>有</t>
  </si>
  <si>
    <t>幻視・幻聴</t>
  </si>
  <si>
    <t>興奮</t>
  </si>
  <si>
    <t>不穏</t>
  </si>
  <si>
    <t>妄想</t>
  </si>
  <si>
    <t>危険行為　</t>
  </si>
  <si>
    <t>不潔行為</t>
  </si>
  <si>
    <t>意思疎通困難</t>
  </si>
  <si>
    <t>明</t>
    <rPh sb="0" eb="1">
      <t>メイ</t>
    </rPh>
    <phoneticPr fontId="1"/>
  </si>
  <si>
    <t>有（</t>
    <phoneticPr fontId="1" type="Hiragana"/>
  </si>
  <si>
    <r>
      <t>●患者・家族への病状の説明内容と患者・家族の受け止め方、患者・家族の今後の希望</t>
    </r>
    <r>
      <rPr>
        <sz val="9"/>
        <color indexed="10"/>
        <rFont val="ＭＳ Ｐゴシック"/>
        <family val="3"/>
        <charset val="128"/>
      </rPr>
      <t/>
    </r>
    <rPh sb="1" eb="3">
      <t>カンジャ</t>
    </rPh>
    <rPh sb="4" eb="6">
      <t>カゾク</t>
    </rPh>
    <rPh sb="8" eb="10">
      <t>ビョウジョウ</t>
    </rPh>
    <rPh sb="11" eb="13">
      <t>セツメイ</t>
    </rPh>
    <rPh sb="13" eb="15">
      <t>ナイヨウ</t>
    </rPh>
    <rPh sb="16" eb="18">
      <t>カンジャ</t>
    </rPh>
    <rPh sb="19" eb="21">
      <t>カゾク</t>
    </rPh>
    <rPh sb="22" eb="23">
      <t>ウ</t>
    </rPh>
    <rPh sb="24" eb="25">
      <t>ト</t>
    </rPh>
    <rPh sb="26" eb="27">
      <t>カタ</t>
    </rPh>
    <rPh sb="28" eb="30">
      <t>カンジャ</t>
    </rPh>
    <rPh sb="31" eb="33">
      <t>カゾク</t>
    </rPh>
    <rPh sb="34" eb="36">
      <t>コンゴ</t>
    </rPh>
    <rPh sb="37" eb="39">
      <t>キボウ</t>
    </rPh>
    <phoneticPr fontId="1"/>
  </si>
  <si>
    <t>●医師からの在宅助言、留意点、今後の治療方針について</t>
    <rPh sb="1" eb="3">
      <t>いし</t>
    </rPh>
    <rPh sb="6" eb="8">
      <t>ざいたく</t>
    </rPh>
    <rPh sb="8" eb="10">
      <t>じょげん</t>
    </rPh>
    <rPh sb="11" eb="14">
      <t>りゅういてん</t>
    </rPh>
    <rPh sb="15" eb="17">
      <t>こんご</t>
    </rPh>
    <rPh sb="18" eb="20">
      <t>ちりょう</t>
    </rPh>
    <rPh sb="20" eb="22">
      <t>ほうしん</t>
    </rPh>
    <phoneticPr fontId="1" type="Hiragana"/>
  </si>
  <si>
    <t>※書き切れない場合は、別紙もしくはカンファレンス等での伝達も可</t>
    <rPh sb="1" eb="2">
      <t>か</t>
    </rPh>
    <rPh sb="3" eb="4">
      <t>き</t>
    </rPh>
    <rPh sb="7" eb="9">
      <t>ばあい</t>
    </rPh>
    <rPh sb="11" eb="13">
      <t>べっし</t>
    </rPh>
    <rPh sb="24" eb="25">
      <t>とう</t>
    </rPh>
    <rPh sb="27" eb="29">
      <t>でんたつ</t>
    </rPh>
    <rPh sb="30" eb="31">
      <t>か</t>
    </rPh>
    <phoneticPr fontId="1" type="Hiragana"/>
  </si>
  <si>
    <t>【</t>
    <phoneticPr fontId="1" type="Hiragana"/>
  </si>
  <si>
    <t>病院名</t>
    <rPh sb="0" eb="2">
      <t>びょういん</t>
    </rPh>
    <rPh sb="2" eb="3">
      <t>めい</t>
    </rPh>
    <phoneticPr fontId="1" type="Hiragana"/>
  </si>
  <si>
    <t>居宅介護支援事業所名</t>
    <rPh sb="0" eb="2">
      <t>きょたく</t>
    </rPh>
    <rPh sb="2" eb="4">
      <t>かいご</t>
    </rPh>
    <rPh sb="4" eb="6">
      <t>しえん</t>
    </rPh>
    <rPh sb="6" eb="9">
      <t>じぎょうしょ</t>
    </rPh>
    <rPh sb="9" eb="10">
      <t>めい</t>
    </rPh>
    <phoneticPr fontId="1" type="Hiragana"/>
  </si>
  <si>
    <t>連絡窓口・担当者</t>
    <phoneticPr fontId="1"/>
  </si>
  <si>
    <t>（ふりがな）
氏名</t>
    <phoneticPr fontId="1"/>
  </si>
  <si>
    <t>男</t>
  </si>
  <si>
    <t>女</t>
  </si>
  <si>
    <t>生年月日</t>
    <phoneticPr fontId="1"/>
  </si>
  <si>
    <t>年齢</t>
    <phoneticPr fontId="1"/>
  </si>
  <si>
    <t>歳</t>
    <rPh sb="0" eb="1">
      <t>さい</t>
    </rPh>
    <phoneticPr fontId="1" type="Hiragana" alignment="center"/>
  </si>
  <si>
    <t>記入者</t>
    <rPh sb="0" eb="2">
      <t>きにゅう</t>
    </rPh>
    <rPh sb="2" eb="3">
      <t>しゃ</t>
    </rPh>
    <phoneticPr fontId="1" type="Hiragana"/>
  </si>
  <si>
    <t>身長</t>
    <rPh sb="0" eb="2">
      <t>しんちょう</t>
    </rPh>
    <phoneticPr fontId="1" type="Hiragana"/>
  </si>
  <si>
    <t>体重</t>
    <rPh sb="0" eb="2">
      <t>たいじゅう</t>
    </rPh>
    <phoneticPr fontId="1" type="Hiragana"/>
  </si>
  <si>
    <t>cm</t>
    <phoneticPr fontId="1" type="Hiragana"/>
  </si>
  <si>
    <t>kg</t>
    <phoneticPr fontId="1" type="Hiragana"/>
  </si>
  <si>
    <t>在宅主治医</t>
    <phoneticPr fontId="1" type="Hiragana"/>
  </si>
  <si>
    <t>緊急時連絡先</t>
    <phoneticPr fontId="1" type="Hiragana" alignment="center"/>
  </si>
  <si>
    <t>（ふりがな）
氏 　名</t>
    <phoneticPr fontId="1" type="Hiragana" alignment="center"/>
  </si>
  <si>
    <t>○：キーパーソン　◆：主な介護者　を太枠内に記入</t>
    <rPh sb="11" eb="12">
      <t>おも</t>
    </rPh>
    <rPh sb="13" eb="16">
      <t>かいごしゃ</t>
    </rPh>
    <rPh sb="18" eb="20">
      <t>ふとわく</t>
    </rPh>
    <rPh sb="20" eb="21">
      <t>ない</t>
    </rPh>
    <rPh sb="22" eb="24">
      <t>きにゅう</t>
    </rPh>
    <phoneticPr fontId="1" type="Hiragana"/>
  </si>
  <si>
    <t>家族構成</t>
    <rPh sb="0" eb="2">
      <t>かぞく</t>
    </rPh>
    <rPh sb="2" eb="4">
      <t>こうせい</t>
    </rPh>
    <phoneticPr fontId="1" type="Hiragana"/>
  </si>
  <si>
    <t>独居</t>
    <rPh sb="0" eb="2">
      <t>どっきょ</t>
    </rPh>
    <phoneticPr fontId="1" type="Hiragana"/>
  </si>
  <si>
    <t>同居（</t>
    <rPh sb="0" eb="2">
      <t>どうきょ</t>
    </rPh>
    <phoneticPr fontId="1" type="Hiragana"/>
  </si>
  <si>
    <t>）</t>
    <phoneticPr fontId="1" type="Hiragana"/>
  </si>
  <si>
    <t>人）</t>
    <rPh sb="0" eb="1">
      <t>にん</t>
    </rPh>
    <phoneticPr fontId="1" type="Hiragana"/>
  </si>
  <si>
    <t>介護認定</t>
    <rPh sb="0" eb="2">
      <t>かいご</t>
    </rPh>
    <rPh sb="2" eb="4">
      <t>にんてい</t>
    </rPh>
    <phoneticPr fontId="1" type="Hiragana"/>
  </si>
  <si>
    <t>未申請</t>
    <rPh sb="0" eb="3">
      <t>みしんせい</t>
    </rPh>
    <phoneticPr fontId="1" type="Hiragana"/>
  </si>
  <si>
    <t>無</t>
    <rPh sb="0" eb="1">
      <t>な</t>
    </rPh>
    <phoneticPr fontId="1" type="Hiragana"/>
  </si>
  <si>
    <t>申請中（</t>
    <phoneticPr fontId="1" type="Hiragana"/>
  </si>
  <si>
    <t>有</t>
    <rPh sb="0" eb="1">
      <t>あ</t>
    </rPh>
    <phoneticPr fontId="1" type="Hiragana"/>
  </si>
  <si>
    <t>区分
変更</t>
    <rPh sb="0" eb="2">
      <t>くぶん</t>
    </rPh>
    <rPh sb="3" eb="5">
      <t>へんこう</t>
    </rPh>
    <phoneticPr fontId="1" type="Hiragana"/>
  </si>
  <si>
    <t>要</t>
    <rPh sb="0" eb="1">
      <t>よう</t>
    </rPh>
    <phoneticPr fontId="1" type="Hiragana"/>
  </si>
  <si>
    <t>不要</t>
    <rPh sb="0" eb="2">
      <t>ふよう</t>
    </rPh>
    <phoneticPr fontId="1" type="Hiragana"/>
  </si>
  <si>
    <t>希望する
福祉サービス</t>
    <rPh sb="0" eb="2">
      <t>キボウ</t>
    </rPh>
    <rPh sb="5" eb="7">
      <t>フクシ</t>
    </rPh>
    <phoneticPr fontId="1"/>
  </si>
  <si>
    <t>その他（</t>
    <phoneticPr fontId="1" type="Hiragana"/>
  </si>
  <si>
    <t>一部
介助</t>
    <rPh sb="0" eb="2">
      <t>イチブ</t>
    </rPh>
    <rPh sb="3" eb="5">
      <t>カイジョ</t>
    </rPh>
    <phoneticPr fontId="1"/>
  </si>
  <si>
    <t>制限事項</t>
    <phoneticPr fontId="1"/>
  </si>
  <si>
    <t>装具・補助具使用</t>
    <phoneticPr fontId="1" type="Hiragana"/>
  </si>
  <si>
    <t>部分）</t>
    <rPh sb="0" eb="2">
      <t>ぶぶん</t>
    </rPh>
    <phoneticPr fontId="1" type="Hiragana"/>
  </si>
  <si>
    <t>Kcal</t>
    <phoneticPr fontId="1"/>
  </si>
  <si>
    <t>高血圧食</t>
    <phoneticPr fontId="1" type="Hiragana"/>
  </si>
  <si>
    <t>糖尿病食</t>
    <phoneticPr fontId="1" type="Hiragana"/>
  </si>
  <si>
    <t>経管栄養</t>
    <phoneticPr fontId="1" type="Hiragana"/>
  </si>
  <si>
    <t>腎臓病食</t>
    <phoneticPr fontId="1" type="Hiragana"/>
  </si>
  <si>
    <t>副食</t>
    <phoneticPr fontId="1"/>
  </si>
  <si>
    <t>主食</t>
    <phoneticPr fontId="1"/>
  </si>
  <si>
    <t>全粥</t>
    <phoneticPr fontId="1" type="Hiragana"/>
  </si>
  <si>
    <t>ミキサー</t>
    <phoneticPr fontId="1" type="Hiragana"/>
  </si>
  <si>
    <t>ペースト</t>
    <phoneticPr fontId="1"/>
  </si>
  <si>
    <t>ミキサー</t>
    <phoneticPr fontId="1" type="Hiragana"/>
  </si>
  <si>
    <t>割）</t>
    <rPh sb="0" eb="1">
      <t>わり</t>
    </rPh>
    <phoneticPr fontId="1" type="Hiragana"/>
  </si>
  <si>
    <t>水分摂取量：1日　　　</t>
    <phoneticPr fontId="1"/>
  </si>
  <si>
    <t>ｍｌ　とろみ剤使用</t>
    <phoneticPr fontId="1" type="Hiragana"/>
  </si>
  <si>
    <t>あり</t>
    <phoneticPr fontId="1" type="Hiragana"/>
  </si>
  <si>
    <t>なし</t>
    <phoneticPr fontId="1" type="Hiragana"/>
  </si>
  <si>
    <t>無</t>
    <phoneticPr fontId="1" type="Hiragana"/>
  </si>
  <si>
    <t>制限：　　</t>
    <rPh sb="0" eb="2">
      <t>セイゲン</t>
    </rPh>
    <phoneticPr fontId="1"/>
  </si>
  <si>
    <t>その他（</t>
    <phoneticPr fontId="1" type="Hiragana"/>
  </si>
  <si>
    <t>場所：　　　</t>
    <rPh sb="0" eb="2">
      <t>バショ</t>
    </rPh>
    <phoneticPr fontId="1"/>
  </si>
  <si>
    <t>失禁：</t>
    <rPh sb="0" eb="2">
      <t>しっきん</t>
    </rPh>
    <phoneticPr fontId="1" type="Hiragana"/>
  </si>
  <si>
    <t>暴力</t>
    <phoneticPr fontId="1" type="Hiragana"/>
  </si>
  <si>
    <t>介護への抵抗</t>
    <phoneticPr fontId="1" type="Hiragana"/>
  </si>
  <si>
    <t>昼夜逆転</t>
    <phoneticPr fontId="1" type="Hiragana"/>
  </si>
  <si>
    <t>不眠</t>
    <phoneticPr fontId="1" type="Hiragana"/>
  </si>
  <si>
    <t>徘徊</t>
    <phoneticPr fontId="1" type="Hiragana"/>
  </si>
  <si>
    <t>その他（</t>
    <phoneticPr fontId="1" type="Hiragana"/>
  </si>
  <si>
    <t>自立</t>
    <rPh sb="0" eb="2">
      <t>じりつ</t>
    </rPh>
    <phoneticPr fontId="1" type="Hiragana"/>
  </si>
  <si>
    <t>Ⅰ</t>
    <phoneticPr fontId="1" type="Hiragana"/>
  </si>
  <si>
    <t>認知症高齢者の
日常生活自立度</t>
    <phoneticPr fontId="1" type="Hiragana"/>
  </si>
  <si>
    <t>）</t>
    <phoneticPr fontId="1" type="Hiragana" alignment="center"/>
  </si>
  <si>
    <t>HCV　　　</t>
    <phoneticPr fontId="1" type="Hiragana"/>
  </si>
  <si>
    <t>咽頭</t>
    <phoneticPr fontId="1" type="Hiragana"/>
  </si>
  <si>
    <t>鼻腔</t>
    <phoneticPr fontId="1" type="Hiragana"/>
  </si>
  <si>
    <t>極小刻み</t>
    <phoneticPr fontId="1" type="Hiragana"/>
  </si>
  <si>
    <t>家族への
介護指導</t>
    <phoneticPr fontId="1"/>
  </si>
  <si>
    <t>介護者の
健康状況</t>
    <phoneticPr fontId="1" type="Hiragana"/>
  </si>
  <si>
    <t>食　事</t>
    <phoneticPr fontId="1"/>
  </si>
  <si>
    <t>更　衣</t>
    <rPh sb="0" eb="1">
      <t>サラ</t>
    </rPh>
    <rPh sb="2" eb="3">
      <t>コロモ</t>
    </rPh>
    <phoneticPr fontId="1"/>
  </si>
  <si>
    <t>既往歴
(医療処置
は詳しく）</t>
    <rPh sb="0" eb="3">
      <t>キオウレキ</t>
    </rPh>
    <rPh sb="5" eb="7">
      <t>イリョウ</t>
    </rPh>
    <rPh sb="7" eb="9">
      <t>ショチ</t>
    </rPh>
    <rPh sb="11" eb="12">
      <t>クワ</t>
    </rPh>
    <phoneticPr fontId="1"/>
  </si>
  <si>
    <t>担当</t>
    <rPh sb="0" eb="2">
      <t>たんとう</t>
    </rPh>
    <phoneticPr fontId="1" type="Hiragana"/>
  </si>
  <si>
    <t>様】</t>
    <rPh sb="0" eb="1">
      <t>さま</t>
    </rPh>
    <phoneticPr fontId="1" type="Hiragana"/>
  </si>
  <si>
    <t>ペースト</t>
    <phoneticPr fontId="1" type="Hiragana"/>
  </si>
  <si>
    <t>（摂取量</t>
    <phoneticPr fontId="1" type="Hiragana"/>
  </si>
  <si>
    <t>無(</t>
    <rPh sb="0" eb="1">
      <t>な</t>
    </rPh>
    <phoneticPr fontId="1" type="Hiragana"/>
  </si>
  <si>
    <t>有(</t>
    <rPh sb="0" eb="1">
      <t>あ</t>
    </rPh>
    <phoneticPr fontId="1" type="Hiragana"/>
  </si>
  <si>
    <t>訪問リハ</t>
    <rPh sb="0" eb="2">
      <t>ほうもん</t>
    </rPh>
    <phoneticPr fontId="1" type="Hiragana"/>
  </si>
  <si>
    <t>通所介護</t>
    <phoneticPr fontId="1" type="Hiragana"/>
  </si>
  <si>
    <t>通所リハ</t>
    <phoneticPr fontId="1" type="Hiragana"/>
  </si>
  <si>
    <t>短期入所</t>
    <rPh sb="0" eb="2">
      <t>たんき</t>
    </rPh>
    <rPh sb="2" eb="4">
      <t>にゅうしょ</t>
    </rPh>
    <phoneticPr fontId="1" type="Hiragana"/>
  </si>
  <si>
    <t>訪問診療(かかりつけ医）</t>
    <phoneticPr fontId="1" type="Hiragana"/>
  </si>
  <si>
    <t>宅配食</t>
    <phoneticPr fontId="1" type="Hiragana"/>
  </si>
  <si>
    <t>ベッド</t>
    <phoneticPr fontId="1" type="Hiragana"/>
  </si>
  <si>
    <t>エアーマット</t>
    <phoneticPr fontId="1" type="Hiragana"/>
  </si>
  <si>
    <t>車いす</t>
    <phoneticPr fontId="1" type="Hiragana"/>
  </si>
  <si>
    <t>ポータブルトイレ</t>
    <phoneticPr fontId="1" type="Hiragana"/>
  </si>
  <si>
    <t>その他介護用品（</t>
    <rPh sb="2" eb="3">
      <t>た</t>
    </rPh>
    <rPh sb="3" eb="5">
      <t>かいご</t>
    </rPh>
    <rPh sb="5" eb="7">
      <t>ようひん</t>
    </rPh>
    <phoneticPr fontId="1" type="Hiragana"/>
  </si>
  <si>
    <t>杖使用</t>
    <phoneticPr fontId="1" type="Hiragana"/>
  </si>
  <si>
    <t>歩行器使用</t>
    <phoneticPr fontId="1" type="Hiragana"/>
  </si>
  <si>
    <t>麻痺（</t>
    <phoneticPr fontId="1" type="Hiragana"/>
  </si>
  <si>
    <t>（</t>
    <phoneticPr fontId="1" type="Hiragana"/>
  </si>
  <si>
    <t>全義歯</t>
    <phoneticPr fontId="1" type="Hiragana"/>
  </si>
  <si>
    <t>禁食</t>
    <phoneticPr fontId="1" type="Hiragana"/>
  </si>
  <si>
    <t>吸入</t>
    <phoneticPr fontId="1" type="Hiragana" alignment="center"/>
  </si>
  <si>
    <t>在宅酸素療養</t>
    <phoneticPr fontId="1" type="Hiragana" alignment="center"/>
  </si>
  <si>
    <t>例：老老介護、介護力、ネグレクト</t>
    <phoneticPr fontId="1" type="Hiragana"/>
  </si>
  <si>
    <t>MRSA：保菌（部位：</t>
    <phoneticPr fontId="1" type="Hiragana"/>
  </si>
  <si>
    <t>褥瘡)</t>
    <phoneticPr fontId="1" type="Hiragana"/>
  </si>
  <si>
    <t>アレルギー</t>
    <phoneticPr fontId="1" type="Hiragana"/>
  </si>
  <si>
    <t>無</t>
    <phoneticPr fontId="1" type="Hiragana"/>
  </si>
  <si>
    <t>リハビリ目標</t>
    <rPh sb="4" eb="6">
      <t>モクヒョウ</t>
    </rPh>
    <phoneticPr fontId="1"/>
  </si>
  <si>
    <t>（リハビリから確認）</t>
    <phoneticPr fontId="1" type="Hiragana"/>
  </si>
  <si>
    <t>要介護</t>
    <phoneticPr fontId="1" type="Hiragana"/>
  </si>
  <si>
    <t>要支援</t>
    <phoneticPr fontId="1" type="Hiragana"/>
  </si>
  <si>
    <t>その他（</t>
    <phoneticPr fontId="1" type="Hiragana"/>
  </si>
  <si>
    <t>）</t>
    <phoneticPr fontId="1" type="Hiragana"/>
  </si>
  <si>
    <t>治療食</t>
    <phoneticPr fontId="1" type="Hiragana"/>
  </si>
  <si>
    <t>有</t>
    <phoneticPr fontId="1" type="Hiragana"/>
  </si>
  <si>
    <t>尿失禁</t>
    <phoneticPr fontId="1" type="Hiragana"/>
  </si>
  <si>
    <t>便失禁</t>
    <phoneticPr fontId="1" type="Hiragana"/>
  </si>
  <si>
    <t>無</t>
    <rPh sb="0" eb="1">
      <t>な</t>
    </rPh>
    <phoneticPr fontId="1" type="Hiragana" alignment="center"/>
  </si>
  <si>
    <t>気管切開</t>
    <phoneticPr fontId="1" type="Hiragana" alignment="center"/>
  </si>
  <si>
    <t>喀痰吸引</t>
    <phoneticPr fontId="1" type="Hiragana" alignment="center"/>
  </si>
  <si>
    <t>人工呼吸器</t>
    <phoneticPr fontId="1" type="Hiragana" alignment="center"/>
  </si>
  <si>
    <t>中心静脈栄養</t>
    <phoneticPr fontId="1" type="Hiragana" alignment="center"/>
  </si>
  <si>
    <t>経鼻胃管</t>
    <phoneticPr fontId="1" type="Hiragana" alignment="center"/>
  </si>
  <si>
    <t>胃ろう</t>
    <phoneticPr fontId="1" type="Hiragana" alignment="center"/>
  </si>
  <si>
    <t>腸ろう</t>
    <phoneticPr fontId="1" type="Hiragana" alignment="center"/>
  </si>
  <si>
    <t>ストマ</t>
    <phoneticPr fontId="1" type="Hiragana" alignment="center"/>
  </si>
  <si>
    <t>自己導尿</t>
    <phoneticPr fontId="1" type="Hiragana" alignment="center"/>
  </si>
  <si>
    <t>バルーンカテーテル</t>
    <phoneticPr fontId="1" type="Hiragana" alignment="center"/>
  </si>
  <si>
    <t>血液透析</t>
    <phoneticPr fontId="1" type="Hiragana" alignment="center"/>
  </si>
  <si>
    <t>腹膜透析</t>
    <phoneticPr fontId="1" type="Hiragana" alignment="center"/>
  </si>
  <si>
    <t>インスリン自己注射</t>
    <phoneticPr fontId="1" type="Hiragana" alignment="center"/>
  </si>
  <si>
    <t>疼痛管理</t>
    <phoneticPr fontId="1" type="Hiragana" alignment="center"/>
  </si>
  <si>
    <t>創処置</t>
    <phoneticPr fontId="1" type="Hiragana" alignment="center"/>
  </si>
  <si>
    <t>褥瘡（部位：</t>
    <phoneticPr fontId="1" type="Hiragana" alignment="center"/>
  </si>
  <si>
    <t>）</t>
    <phoneticPr fontId="1" type="Hiragana" alignment="center"/>
  </si>
  <si>
    <t>その他（</t>
    <phoneticPr fontId="1"/>
  </si>
  <si>
    <t>不明</t>
    <rPh sb="0" eb="2">
      <t>ふめい</t>
    </rPh>
    <phoneticPr fontId="1" type="Hiragana"/>
  </si>
  <si>
    <t>HBV</t>
    <phoneticPr fontId="1" type="Hiragana"/>
  </si>
  <si>
    <r>
      <t>様式２（病院　</t>
    </r>
    <r>
      <rPr>
        <b/>
        <sz val="12"/>
        <rFont val="HGPｺﾞｼｯｸM"/>
        <family val="3"/>
        <charset val="128"/>
      </rPr>
      <t>⇒</t>
    </r>
    <r>
      <rPr>
        <sz val="12"/>
        <rFont val="HGPｺﾞｼｯｸM"/>
        <family val="3"/>
        <charset val="128"/>
      </rPr>
      <t>　居宅介護支援事業所）</t>
    </r>
    <rPh sb="0" eb="2">
      <t>ヨウシキ</t>
    </rPh>
    <rPh sb="4" eb="6">
      <t>ビョウイン</t>
    </rPh>
    <rPh sb="9" eb="11">
      <t>キョタク</t>
    </rPh>
    <rPh sb="11" eb="13">
      <t>カイゴ</t>
    </rPh>
    <rPh sb="13" eb="15">
      <t>シエン</t>
    </rPh>
    <rPh sb="15" eb="18">
      <t>ジギョウショ</t>
    </rPh>
    <phoneticPr fontId="1"/>
  </si>
  <si>
    <t>⇒</t>
    <phoneticPr fontId="1" type="Hiragana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</si>
  <si>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</si>
  <si>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</si>
  <si>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</si>
  <si>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</si>
  <si>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項目</t>
    <rPh sb="0" eb="2">
      <t>コウモク</t>
    </rPh>
    <phoneticPr fontId="1"/>
  </si>
  <si>
    <t>入力欄</t>
    <rPh sb="0" eb="2">
      <t>ニュウリョク</t>
    </rPh>
    <rPh sb="2" eb="3">
      <t>ラン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</si>
  <si>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</si>
  <si>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担当者名</t>
    <rPh sb="0" eb="3">
      <t>タントウシャ</t>
    </rPh>
    <rPh sb="3" eb="4">
      <t>メイ</t>
    </rPh>
    <phoneticPr fontId="1"/>
  </si>
  <si>
    <t>面談</t>
    <rPh sb="0" eb="2">
      <t>メンダン</t>
    </rPh>
    <phoneticPr fontId="1"/>
  </si>
  <si>
    <t>ＦＡＸ、郵送等</t>
    <rPh sb="4" eb="6">
      <t>ユウソウ</t>
    </rPh>
    <rPh sb="6" eb="7">
      <t>トウ</t>
    </rPh>
    <phoneticPr fontId="1"/>
  </si>
  <si>
    <t>電話</t>
    <rPh sb="0" eb="2">
      <t>デンワ</t>
    </rPh>
    <phoneticPr fontId="1"/>
  </si>
  <si>
    <t>ＦＡＸ</t>
    <phoneticPr fontId="1"/>
  </si>
  <si>
    <t>３　利用者様の情報を入力してください</t>
    <rPh sb="2" eb="5">
      <t>リヨウシャ</t>
    </rPh>
    <rPh sb="5" eb="6">
      <t>サマ</t>
    </rPh>
    <rPh sb="7" eb="9">
      <t>ジョウホウ</t>
    </rPh>
    <rPh sb="10" eb="12">
      <t>ニュウリョク</t>
    </rPh>
    <phoneticPr fontId="1"/>
  </si>
  <si>
    <t>ふりがな</t>
    <phoneticPr fontId="1"/>
  </si>
  <si>
    <t>ふりがな</t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</si>
  <si>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</si>
  <si>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</si>
  <si>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住所</t>
    <rPh sb="0" eb="2">
      <t>ジュウショ</t>
    </rPh>
    <phoneticPr fontId="1"/>
  </si>
  <si>
    <t>男</t>
    <rPh sb="0" eb="1">
      <t>オトコ</t>
    </rPh>
    <phoneticPr fontId="1"/>
  </si>
  <si>
    <t>生年月日</t>
    <rPh sb="0" eb="2">
      <t>セイネン</t>
    </rPh>
    <rPh sb="2" eb="4">
      <t>ガッピ</t>
    </rPh>
    <phoneticPr fontId="1"/>
  </si>
  <si>
    <t>←Ｍ：明治　Ｔ：大正　Ｓ：昭和を選択し、日にちを入力してください</t>
    <rPh sb="3" eb="5">
      <t>メイジ</t>
    </rPh>
    <rPh sb="8" eb="10">
      <t>タイショウ</t>
    </rPh>
    <rPh sb="13" eb="15">
      <t>ショウワ</t>
    </rPh>
    <rPh sb="16" eb="18">
      <t>センタク</t>
    </rPh>
    <rPh sb="20" eb="21">
      <t>ヒ</t>
    </rPh>
    <rPh sb="24" eb="26">
      <t>ニュウリョク</t>
    </rPh>
    <phoneticPr fontId="1"/>
  </si>
  <si>
    <t>女</t>
    <rPh sb="0" eb="1">
      <t>オンナ</t>
    </rPh>
    <phoneticPr fontId="1"/>
  </si>
  <si>
    <t>年齢</t>
    <rPh sb="0" eb="2">
      <t>ネンレイ</t>
    </rPh>
    <phoneticPr fontId="1"/>
  </si>
  <si>
    <t>Ｍ</t>
    <phoneticPr fontId="1"/>
  </si>
  <si>
    <t>明治</t>
    <rPh sb="0" eb="2">
      <t>メイジ</t>
    </rPh>
    <phoneticPr fontId="1"/>
  </si>
  <si>
    <t>Ｔ</t>
    <phoneticPr fontId="1"/>
  </si>
  <si>
    <t>大正</t>
    <rPh sb="0" eb="2">
      <t>タイショウ</t>
    </rPh>
    <phoneticPr fontId="1"/>
  </si>
  <si>
    <t>４　緊急時連絡先を入力してください</t>
    <rPh sb="2" eb="5">
      <t>キンキュウジ</t>
    </rPh>
    <rPh sb="5" eb="8">
      <t>レンラクサキ</t>
    </rPh>
    <rPh sb="9" eb="11">
      <t>ニュウリョク</t>
    </rPh>
    <phoneticPr fontId="1"/>
  </si>
  <si>
    <t>Ｓ</t>
    <phoneticPr fontId="1"/>
  </si>
  <si>
    <t>昭和</t>
    <rPh sb="0" eb="2">
      <t>ショウワ</t>
    </rPh>
    <phoneticPr fontId="1"/>
  </si>
  <si>
    <t>１人目</t>
    <rPh sb="1" eb="2">
      <t>ニン</t>
    </rPh>
    <rPh sb="2" eb="3">
      <t>メ</t>
    </rPh>
    <phoneticPr fontId="1"/>
  </si>
  <si>
    <t>ふりがな</t>
    <phoneticPr fontId="1"/>
  </si>
  <si>
    <t>○</t>
    <phoneticPr fontId="1"/>
  </si>
  <si>
    <t>続柄</t>
    <rPh sb="0" eb="2">
      <t>ゾクガラ</t>
    </rPh>
    <phoneticPr fontId="1"/>
  </si>
  <si>
    <t>２人目</t>
    <rPh sb="1" eb="2">
      <t>ニン</t>
    </rPh>
    <rPh sb="2" eb="3">
      <t>メ</t>
    </rPh>
    <phoneticPr fontId="1"/>
  </si>
  <si>
    <t>３人目</t>
    <rPh sb="1" eb="2">
      <t>ニン</t>
    </rPh>
    <rPh sb="2" eb="3">
      <t>メ</t>
    </rPh>
    <phoneticPr fontId="1"/>
  </si>
  <si>
    <t>ふりがな</t>
    <phoneticPr fontId="1"/>
  </si>
  <si>
    <t>○</t>
    <phoneticPr fontId="1"/>
  </si>
  <si>
    <t>その他</t>
    <rPh sb="2" eb="3">
      <t>タ</t>
    </rPh>
    <phoneticPr fontId="1"/>
  </si>
  <si>
    <t>○</t>
    <phoneticPr fontId="1"/>
  </si>
  <si>
    <t>有</t>
    <rPh sb="0" eb="1">
      <t>ア</t>
    </rPh>
    <phoneticPr fontId="1"/>
  </si>
  <si>
    <t>無</t>
    <rPh sb="0" eb="1">
      <t>ナ</t>
    </rPh>
    <phoneticPr fontId="1"/>
  </si>
  <si>
    <t>要支援</t>
    <rPh sb="0" eb="3">
      <t>ヨウシエン</t>
    </rPh>
    <phoneticPr fontId="1"/>
  </si>
  <si>
    <t>要介護</t>
    <rPh sb="0" eb="1">
      <t>ヨウ</t>
    </rPh>
    <rPh sb="1" eb="3">
      <t>カイゴ</t>
    </rPh>
    <phoneticPr fontId="1"/>
  </si>
  <si>
    <t>　１　</t>
    <phoneticPr fontId="1"/>
  </si>
  <si>
    <t>　２　</t>
    <phoneticPr fontId="1"/>
  </si>
  <si>
    <t>　３　</t>
    <phoneticPr fontId="1"/>
  </si>
  <si>
    <t>　５　</t>
    <phoneticPr fontId="1"/>
  </si>
  <si>
    <t>　　　</t>
    <phoneticPr fontId="1"/>
  </si>
  <si>
    <t>認知症高齢者の日常生活自立度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</si>
  <si>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１割</t>
    <rPh sb="1" eb="2">
      <t>ワリ</t>
    </rPh>
    <phoneticPr fontId="1"/>
  </si>
  <si>
    <t>２割</t>
    <rPh sb="1" eb="2">
      <t>ワリ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</si>
  <si>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</si>
  <si>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</si>
  <si>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</si>
  <si>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第４</t>
    <rPh sb="0" eb="1">
      <t>ダイ</t>
    </rPh>
    <phoneticPr fontId="1"/>
  </si>
  <si>
    <t>未申請</t>
    <rPh sb="0" eb="3">
      <t>ミシンセイ</t>
    </rPh>
    <phoneticPr fontId="1"/>
  </si>
  <si>
    <t>成年後見人</t>
    <rPh sb="0" eb="2">
      <t>セイネン</t>
    </rPh>
    <rPh sb="2" eb="5">
      <t>コウケンニン</t>
    </rPh>
    <phoneticPr fontId="1"/>
  </si>
  <si>
    <t>生活保護</t>
    <rPh sb="0" eb="2">
      <t>セイカツ</t>
    </rPh>
    <rPh sb="2" eb="4">
      <t>ホゴ</t>
    </rPh>
    <phoneticPr fontId="1"/>
  </si>
  <si>
    <t>日常生活自立支援事業</t>
    <rPh sb="0" eb="2">
      <t>ニチジョウ</t>
    </rPh>
    <rPh sb="2" eb="4">
      <t>セイカツ</t>
    </rPh>
    <rPh sb="4" eb="6">
      <t>ジリツ</t>
    </rPh>
    <rPh sb="6" eb="8">
      <t>シエン</t>
    </rPh>
    <rPh sb="8" eb="10">
      <t>ジギョウ</t>
    </rPh>
    <phoneticPr fontId="1"/>
  </si>
  <si>
    <t>必要事項</t>
    <rPh sb="0" eb="2">
      <t>ヒツヨウ</t>
    </rPh>
    <rPh sb="2" eb="4">
      <t>ジコウ</t>
    </rPh>
    <phoneticPr fontId="1"/>
  </si>
  <si>
    <t>歩行器使用</t>
  </si>
  <si>
    <t>杖使用</t>
  </si>
  <si>
    <t>装具・補助具使用</t>
  </si>
  <si>
    <t>Ⅰ</t>
    <phoneticPr fontId="1"/>
  </si>
  <si>
    <t>食事</t>
    <rPh sb="0" eb="2">
      <t>しょくじ</t>
    </rPh>
    <phoneticPr fontId="1" type="Hiragana" alignment="center"/>
  </si>
  <si>
    <t>食種を選択
してください
⇒</t>
    <rPh sb="0" eb="1">
      <t>ショク</t>
    </rPh>
    <rPh sb="1" eb="2">
      <t>シュ</t>
    </rPh>
    <rPh sb="3" eb="5">
      <t>センタク</t>
    </rPh>
    <phoneticPr fontId="1"/>
  </si>
  <si>
    <t>糖尿病</t>
    <rPh sb="0" eb="3">
      <t>トウニョウビョウ</t>
    </rPh>
    <phoneticPr fontId="1"/>
  </si>
  <si>
    <t>Ⅱａ</t>
    <phoneticPr fontId="1"/>
  </si>
  <si>
    <t>高血圧</t>
    <rPh sb="0" eb="3">
      <t>コウケツアツ</t>
    </rPh>
    <phoneticPr fontId="1"/>
  </si>
  <si>
    <t>Ⅲａ</t>
    <phoneticPr fontId="1"/>
  </si>
  <si>
    <t>腎臓病</t>
    <rPh sb="0" eb="3">
      <t>ジンゾウビョウ</t>
    </rPh>
    <phoneticPr fontId="1"/>
  </si>
  <si>
    <t>Ⅲｂ</t>
    <phoneticPr fontId="1"/>
  </si>
  <si>
    <t>Ⅳ</t>
    <phoneticPr fontId="1"/>
  </si>
  <si>
    <t>主食</t>
    <rPh sb="0" eb="2">
      <t>シュショク</t>
    </rPh>
    <phoneticPr fontId="1"/>
  </si>
  <si>
    <t>米飯</t>
    <rPh sb="0" eb="1">
      <t>ベイ</t>
    </rPh>
    <rPh sb="1" eb="2">
      <t>ハン</t>
    </rPh>
    <phoneticPr fontId="1"/>
  </si>
  <si>
    <t>Ｍ</t>
    <phoneticPr fontId="1"/>
  </si>
  <si>
    <t>全粥</t>
    <rPh sb="0" eb="1">
      <t>ゼン</t>
    </rPh>
    <rPh sb="1" eb="2">
      <t>カユ</t>
    </rPh>
    <phoneticPr fontId="1"/>
  </si>
  <si>
    <t>ミキサー</t>
    <phoneticPr fontId="1"/>
  </si>
  <si>
    <t>副食</t>
    <rPh sb="0" eb="1">
      <t>フク</t>
    </rPh>
    <rPh sb="1" eb="2">
      <t>ショク</t>
    </rPh>
    <phoneticPr fontId="1"/>
  </si>
  <si>
    <t>通常</t>
    <rPh sb="0" eb="2">
      <t>ツウジョウ</t>
    </rPh>
    <phoneticPr fontId="1"/>
  </si>
  <si>
    <t>一口大</t>
    <rPh sb="0" eb="2">
      <t>ヒトクチ</t>
    </rPh>
    <rPh sb="2" eb="3">
      <t>ダイ</t>
    </rPh>
    <phoneticPr fontId="1"/>
  </si>
  <si>
    <t>刻み</t>
    <rPh sb="0" eb="1">
      <t>キザ</t>
    </rPh>
    <phoneticPr fontId="1"/>
  </si>
  <si>
    <t>一部介助</t>
    <rPh sb="0" eb="2">
      <t>イチブ</t>
    </rPh>
    <rPh sb="2" eb="4">
      <t>カイジョ</t>
    </rPh>
    <phoneticPr fontId="1"/>
  </si>
  <si>
    <t>極小刻み</t>
    <rPh sb="0" eb="1">
      <t>ゴク</t>
    </rPh>
    <rPh sb="1" eb="2">
      <t>チイ</t>
    </rPh>
    <rPh sb="2" eb="3">
      <t>キザ</t>
    </rPh>
    <phoneticPr fontId="1"/>
  </si>
  <si>
    <t>ミキサー（とろみ有）</t>
    <rPh sb="8" eb="9">
      <t>アリ</t>
    </rPh>
    <phoneticPr fontId="1"/>
  </si>
  <si>
    <t>ミキサー（とろみ無）</t>
    <rPh sb="8" eb="9">
      <t>ナ</t>
    </rPh>
    <phoneticPr fontId="1"/>
  </si>
  <si>
    <t>○</t>
    <phoneticPr fontId="1"/>
  </si>
  <si>
    <t>アレルギー等禁止食</t>
    <rPh sb="5" eb="6">
      <t>トウ</t>
    </rPh>
    <rPh sb="6" eb="8">
      <t>キンシ</t>
    </rPh>
    <rPh sb="8" eb="9">
      <t>ショク</t>
    </rPh>
    <phoneticPr fontId="1"/>
  </si>
  <si>
    <t>水分</t>
    <rPh sb="0" eb="2">
      <t>スイブン</t>
    </rPh>
    <phoneticPr fontId="1"/>
  </si>
  <si>
    <t>とろみ剤使用の有無</t>
    <rPh sb="3" eb="4">
      <t>ザイ</t>
    </rPh>
    <rPh sb="4" eb="6">
      <t>シヨウ</t>
    </rPh>
    <rPh sb="7" eb="9">
      <t>ウム</t>
    </rPh>
    <phoneticPr fontId="1"/>
  </si>
  <si>
    <t>全義歯</t>
    <rPh sb="0" eb="1">
      <t>ゼン</t>
    </rPh>
    <rPh sb="1" eb="2">
      <t>ギ</t>
    </rPh>
    <rPh sb="2" eb="3">
      <t>ハ</t>
    </rPh>
    <phoneticPr fontId="1"/>
  </si>
  <si>
    <t>更衣</t>
    <rPh sb="0" eb="2">
      <t>コウイ</t>
    </rPh>
    <phoneticPr fontId="1"/>
  </si>
  <si>
    <t>特記事項があれば入力⇒</t>
    <rPh sb="0" eb="2">
      <t>トッキ</t>
    </rPh>
    <rPh sb="2" eb="4">
      <t>ジコウ</t>
    </rPh>
    <rPh sb="8" eb="10">
      <t>ニュウリョク</t>
    </rPh>
    <phoneticPr fontId="1"/>
  </si>
  <si>
    <t>部分</t>
    <rPh sb="0" eb="2">
      <t>ブブン</t>
    </rPh>
    <phoneticPr fontId="1"/>
  </si>
  <si>
    <t>入浴</t>
    <rPh sb="0" eb="2">
      <t>ニュウヨク</t>
    </rPh>
    <phoneticPr fontId="1"/>
  </si>
  <si>
    <t>訪問入浴</t>
    <rPh sb="0" eb="2">
      <t>ホウモン</t>
    </rPh>
    <rPh sb="2" eb="4">
      <t>ニュウヨク</t>
    </rPh>
    <phoneticPr fontId="1"/>
  </si>
  <si>
    <t>普通食</t>
    <rPh sb="0" eb="2">
      <t>フツウ</t>
    </rPh>
    <rPh sb="2" eb="3">
      <t>ショク</t>
    </rPh>
    <phoneticPr fontId="1"/>
  </si>
  <si>
    <t>排泄</t>
    <rPh sb="0" eb="2">
      <t>ハイセツ</t>
    </rPh>
    <phoneticPr fontId="1"/>
  </si>
  <si>
    <t>排泄方法</t>
    <rPh sb="0" eb="2">
      <t>ハイセツ</t>
    </rPh>
    <rPh sb="2" eb="4">
      <t>ホウホウ</t>
    </rPh>
    <phoneticPr fontId="1"/>
  </si>
  <si>
    <t>治療食</t>
    <rPh sb="0" eb="3">
      <t>チリョウショク</t>
    </rPh>
    <phoneticPr fontId="1"/>
  </si>
  <si>
    <t>尿器</t>
    <rPh sb="0" eb="2">
      <t>ニョウキ</t>
    </rPh>
    <phoneticPr fontId="1"/>
  </si>
  <si>
    <t>オムツ（パット）</t>
  </si>
  <si>
    <t>オムツ（紙オムツ）</t>
    <rPh sb="4" eb="5">
      <t>カミ</t>
    </rPh>
    <phoneticPr fontId="1"/>
  </si>
  <si>
    <t>オムツ（フラット）</t>
  </si>
  <si>
    <t>失禁</t>
    <rPh sb="0" eb="2">
      <t>シッキン</t>
    </rPh>
    <phoneticPr fontId="1"/>
  </si>
  <si>
    <t>尿失禁</t>
    <rPh sb="0" eb="1">
      <t>ニョウ</t>
    </rPh>
    <rPh sb="1" eb="3">
      <t>シッキン</t>
    </rPh>
    <phoneticPr fontId="1"/>
  </si>
  <si>
    <t>○</t>
    <phoneticPr fontId="1"/>
  </si>
  <si>
    <t>便失禁</t>
    <rPh sb="0" eb="1">
      <t>ベン</t>
    </rPh>
    <rPh sb="1" eb="3">
      <t>シッキン</t>
    </rPh>
    <phoneticPr fontId="1"/>
  </si>
  <si>
    <t>本人管理でない場合誰が管理しているかなど必要事項を入力↓</t>
    <rPh sb="0" eb="2">
      <t>ホンニン</t>
    </rPh>
    <rPh sb="2" eb="4">
      <t>カンリ</t>
    </rPh>
    <rPh sb="7" eb="9">
      <t>バアイ</t>
    </rPh>
    <rPh sb="9" eb="10">
      <t>ダレ</t>
    </rPh>
    <rPh sb="11" eb="13">
      <t>カンリ</t>
    </rPh>
    <rPh sb="20" eb="22">
      <t>ヒツヨウ</t>
    </rPh>
    <rPh sb="22" eb="24">
      <t>ジコウ</t>
    </rPh>
    <rPh sb="25" eb="27">
      <t>ニュウリョク</t>
    </rPh>
    <phoneticPr fontId="1"/>
  </si>
  <si>
    <t>ミキサー</t>
    <phoneticPr fontId="1"/>
  </si>
  <si>
    <t>幻視・幻聴</t>
    <phoneticPr fontId="1"/>
  </si>
  <si>
    <t>ペースト</t>
    <phoneticPr fontId="1"/>
  </si>
  <si>
    <t>興奮</t>
    <phoneticPr fontId="1"/>
  </si>
  <si>
    <t>不穏</t>
    <phoneticPr fontId="1"/>
  </si>
  <si>
    <t>妄想</t>
    <phoneticPr fontId="1"/>
  </si>
  <si>
    <t>暴力</t>
    <phoneticPr fontId="1"/>
  </si>
  <si>
    <t>介護への抵抗</t>
    <phoneticPr fontId="1"/>
  </si>
  <si>
    <t>昼夜逆転</t>
    <phoneticPr fontId="1"/>
  </si>
  <si>
    <t>不眠</t>
    <phoneticPr fontId="1"/>
  </si>
  <si>
    <t>徘徊</t>
    <phoneticPr fontId="1"/>
  </si>
  <si>
    <t>危険行為</t>
    <phoneticPr fontId="1"/>
  </si>
  <si>
    <t>不潔行為</t>
    <phoneticPr fontId="1"/>
  </si>
  <si>
    <t>あり</t>
    <phoneticPr fontId="1"/>
  </si>
  <si>
    <t>意思疎通困難</t>
    <phoneticPr fontId="1"/>
  </si>
  <si>
    <t>なし</t>
    <phoneticPr fontId="1"/>
  </si>
  <si>
    <t>その他</t>
    <phoneticPr fontId="1"/>
  </si>
  <si>
    <t>気管切開</t>
    <phoneticPr fontId="1"/>
  </si>
  <si>
    <t>一般浴</t>
    <rPh sb="0" eb="2">
      <t>イッパン</t>
    </rPh>
    <rPh sb="2" eb="3">
      <t>ヨク</t>
    </rPh>
    <phoneticPr fontId="1"/>
  </si>
  <si>
    <t>喀痰吸引</t>
    <phoneticPr fontId="1"/>
  </si>
  <si>
    <t>機械浴</t>
    <rPh sb="0" eb="2">
      <t>キカイ</t>
    </rPh>
    <rPh sb="2" eb="3">
      <t>ヨク</t>
    </rPh>
    <phoneticPr fontId="1"/>
  </si>
  <si>
    <t>吸入</t>
    <phoneticPr fontId="1"/>
  </si>
  <si>
    <t>在宅酸素療養</t>
    <phoneticPr fontId="1"/>
  </si>
  <si>
    <t>人工呼吸器</t>
    <phoneticPr fontId="1"/>
  </si>
  <si>
    <t>中心静脈栄養</t>
    <phoneticPr fontId="1"/>
  </si>
  <si>
    <t>経鼻胃管</t>
    <phoneticPr fontId="1"/>
  </si>
  <si>
    <t>胃ろう</t>
    <phoneticPr fontId="1"/>
  </si>
  <si>
    <t>腸ろう</t>
    <phoneticPr fontId="1"/>
  </si>
  <si>
    <t>ストマ</t>
    <phoneticPr fontId="1"/>
  </si>
  <si>
    <t>自己導尿</t>
    <phoneticPr fontId="1"/>
  </si>
  <si>
    <t>○</t>
    <phoneticPr fontId="1"/>
  </si>
  <si>
    <t>バルーンカテーテル</t>
    <phoneticPr fontId="1"/>
  </si>
  <si>
    <t>血液透析</t>
    <phoneticPr fontId="1"/>
  </si>
  <si>
    <t>腹膜透析</t>
    <phoneticPr fontId="1"/>
  </si>
  <si>
    <t>インスリン自己注射</t>
    <phoneticPr fontId="1"/>
  </si>
  <si>
    <t>疼痛管理</t>
    <phoneticPr fontId="1"/>
  </si>
  <si>
    <t>創処置</t>
    <phoneticPr fontId="1"/>
  </si>
  <si>
    <t>褥瘡</t>
    <phoneticPr fontId="1"/>
  </si>
  <si>
    <t>麻痺</t>
    <rPh sb="0" eb="2">
      <t>マヒ</t>
    </rPh>
    <phoneticPr fontId="1"/>
  </si>
  <si>
    <t>）</t>
  </si>
  <si>
    <t>＊書き切れない場合は、別紙もしくはカンファレンス等での伝達も可能。</t>
    <phoneticPr fontId="1"/>
  </si>
  <si>
    <t>退院調整情報共有シート　入力シート</t>
    <rPh sb="0" eb="2">
      <t>タイイン</t>
    </rPh>
    <rPh sb="2" eb="4">
      <t>チョウセイ</t>
    </rPh>
    <rPh sb="4" eb="6">
      <t>ジョウホウ</t>
    </rPh>
    <rPh sb="6" eb="8">
      <t>キョウユウ</t>
    </rPh>
    <rPh sb="12" eb="14">
      <t>ニュウリョク</t>
    </rPh>
    <phoneticPr fontId="1"/>
  </si>
  <si>
    <t>１　情報提供する居宅介護支援事業所を入力してください</t>
    <rPh sb="2" eb="4">
      <t>ジョウホウ</t>
    </rPh>
    <rPh sb="4" eb="6">
      <t>テイキョウ</t>
    </rPh>
    <rPh sb="8" eb="10">
      <t>キョタク</t>
    </rPh>
    <rPh sb="10" eb="12">
      <t>カイゴ</t>
    </rPh>
    <rPh sb="12" eb="14">
      <t>シエン</t>
    </rPh>
    <rPh sb="14" eb="17">
      <t>ジギョウショ</t>
    </rPh>
    <rPh sb="18" eb="20">
      <t>ニュウリョク</t>
    </rPh>
    <phoneticPr fontId="1"/>
  </si>
  <si>
    <t>居宅介護支援
事業所名</t>
    <rPh sb="0" eb="2">
      <t>キョタク</t>
    </rPh>
    <rPh sb="2" eb="4">
      <t>カイゴ</t>
    </rPh>
    <rPh sb="4" eb="6">
      <t>シエン</t>
    </rPh>
    <rPh sb="7" eb="10">
      <t>ジギョウショ</t>
    </rPh>
    <rPh sb="10" eb="11">
      <t>メイ</t>
    </rPh>
    <phoneticPr fontId="1"/>
  </si>
  <si>
    <t>２　医療機関を入力してください</t>
    <rPh sb="2" eb="4">
      <t>イリョウ</t>
    </rPh>
    <rPh sb="4" eb="6">
      <t>キカン</t>
    </rPh>
    <rPh sb="7" eb="9">
      <t>ニュウリョク</t>
    </rPh>
    <phoneticPr fontId="1"/>
  </si>
  <si>
    <t>連絡窓口</t>
    <rPh sb="0" eb="2">
      <t>レンラク</t>
    </rPh>
    <rPh sb="2" eb="4">
      <t>マドグチ</t>
    </rPh>
    <phoneticPr fontId="1"/>
  </si>
  <si>
    <t>担当者</t>
    <rPh sb="0" eb="3">
      <t>タントウシャ</t>
    </rPh>
    <phoneticPr fontId="1"/>
  </si>
  <si>
    <t>記入者</t>
    <rPh sb="0" eb="2">
      <t>キニュウ</t>
    </rPh>
    <rPh sb="2" eb="3">
      <t>シャ</t>
    </rPh>
    <phoneticPr fontId="1"/>
  </si>
  <si>
    <t>病院主治医</t>
    <rPh sb="0" eb="2">
      <t>ビョウイン</t>
    </rPh>
    <rPh sb="2" eb="5">
      <t>シュジイ</t>
    </rPh>
    <phoneticPr fontId="1"/>
  </si>
  <si>
    <t>在宅主治医</t>
    <rPh sb="0" eb="2">
      <t>ザイタク</t>
    </rPh>
    <rPh sb="2" eb="5">
      <t>シュジイ</t>
    </rPh>
    <phoneticPr fontId="1"/>
  </si>
  <si>
    <t>入院の原因となった病名</t>
    <rPh sb="0" eb="2">
      <t>ニュウイン</t>
    </rPh>
    <rPh sb="3" eb="5">
      <t>ゲンイン</t>
    </rPh>
    <rPh sb="9" eb="11">
      <t>ビョウメイ</t>
    </rPh>
    <rPh sb="10" eb="11">
      <t>メイ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</si>
  <si>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</si>
  <si>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</si>
  <si>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ｃｍ</t>
    <phoneticPr fontId="1"/>
  </si>
  <si>
    <t>ｋｇ</t>
    <phoneticPr fontId="1"/>
  </si>
  <si>
    <t>←キーパーソンは○、主な介護者は◆を選択してください</t>
    <rPh sb="10" eb="11">
      <t>オモ</t>
    </rPh>
    <rPh sb="12" eb="15">
      <t>カイゴシャ</t>
    </rPh>
    <rPh sb="18" eb="20">
      <t>センタク</t>
    </rPh>
    <phoneticPr fontId="1"/>
  </si>
  <si>
    <t>キーパーソン
主な介護者</t>
    <rPh sb="7" eb="8">
      <t>オモ</t>
    </rPh>
    <rPh sb="9" eb="12">
      <t>カイゴシャ</t>
    </rPh>
    <phoneticPr fontId="1"/>
  </si>
  <si>
    <t>◆</t>
    <phoneticPr fontId="1"/>
  </si>
  <si>
    <t>独居</t>
    <rPh sb="0" eb="2">
      <t>ドッキョ</t>
    </rPh>
    <phoneticPr fontId="1"/>
  </si>
  <si>
    <t>同居</t>
    <rPh sb="0" eb="2">
      <t>ドウキョ</t>
    </rPh>
    <phoneticPr fontId="1"/>
  </si>
  <si>
    <t>５　家族構成の情報を選択してください   ⇒</t>
    <rPh sb="2" eb="4">
      <t>カゾク</t>
    </rPh>
    <rPh sb="4" eb="6">
      <t>コウセイ</t>
    </rPh>
    <rPh sb="7" eb="9">
      <t>ジョウホウ</t>
    </rPh>
    <rPh sb="10" eb="12">
      <t>センタク</t>
    </rPh>
    <phoneticPr fontId="1"/>
  </si>
  <si>
    <t>申請中</t>
    <rPh sb="0" eb="3">
      <t>シンセイチュウ</t>
    </rPh>
    <phoneticPr fontId="1"/>
  </si>
  <si>
    <t>６　介護認定状況を入力してください</t>
    <rPh sb="2" eb="4">
      <t>カイゴ</t>
    </rPh>
    <rPh sb="4" eb="6">
      <t>ニンテイ</t>
    </rPh>
    <rPh sb="6" eb="8">
      <t>ジョウキョウ</t>
    </rPh>
    <rPh sb="9" eb="11">
      <t>ニュウリョク</t>
    </rPh>
    <phoneticPr fontId="1"/>
  </si>
  <si>
    <t>申請）</t>
    <rPh sb="0" eb="2">
      <t>しんせい</t>
    </rPh>
    <phoneticPr fontId="1" type="Hiragana"/>
  </si>
  <si>
    <t>申請日を入力してください↓</t>
    <rPh sb="0" eb="2">
      <t>シンセイ</t>
    </rPh>
    <rPh sb="2" eb="3">
      <t>ビ</t>
    </rPh>
    <rPh sb="4" eb="6">
      <t>ニュウリョク</t>
    </rPh>
    <phoneticPr fontId="1"/>
  </si>
  <si>
    <t>介護度を入力してください⇒</t>
    <rPh sb="0" eb="2">
      <t>カイゴ</t>
    </rPh>
    <rPh sb="2" eb="3">
      <t>ド</t>
    </rPh>
    <rPh sb="4" eb="6">
      <t>ニュウリョク</t>
    </rPh>
    <phoneticPr fontId="1"/>
  </si>
  <si>
    <t>　４　</t>
    <phoneticPr fontId="1"/>
  </si>
  <si>
    <t>介護度状況</t>
    <rPh sb="0" eb="2">
      <t>カイゴ</t>
    </rPh>
    <rPh sb="2" eb="3">
      <t>ド</t>
    </rPh>
    <rPh sb="3" eb="5">
      <t>ジョウキョウ</t>
    </rPh>
    <phoneticPr fontId="1"/>
  </si>
  <si>
    <t>区分変更必要性</t>
    <rPh sb="0" eb="2">
      <t>クブン</t>
    </rPh>
    <rPh sb="2" eb="4">
      <t>ヘンコウ</t>
    </rPh>
    <rPh sb="4" eb="7">
      <t>ヒツヨウセイ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</si>
  <si>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</si>
  <si>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</si>
  <si>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７　既往歴を入力してください</t>
    <rPh sb="2" eb="4">
      <t>キオウ</t>
    </rPh>
    <rPh sb="4" eb="5">
      <t>レキ</t>
    </rPh>
    <rPh sb="6" eb="8">
      <t>ニュウリョク</t>
    </rPh>
    <phoneticPr fontId="1"/>
  </si>
  <si>
    <t>８　希望する福祉サービスを選択してください</t>
    <rPh sb="2" eb="4">
      <t>キボウ</t>
    </rPh>
    <rPh sb="6" eb="8">
      <t>フクシ</t>
    </rPh>
    <rPh sb="13" eb="15">
      <t>センタク</t>
    </rPh>
    <phoneticPr fontId="1"/>
  </si>
  <si>
    <t>訪問介護</t>
    <rPh sb="0" eb="2">
      <t>ホウモン</t>
    </rPh>
    <rPh sb="2" eb="4">
      <t>カイゴ</t>
    </rPh>
    <phoneticPr fontId="1"/>
  </si>
  <si>
    <t>サービス名</t>
    <rPh sb="4" eb="5">
      <t>メイ</t>
    </rPh>
    <phoneticPr fontId="1"/>
  </si>
  <si>
    <t>訪問看護</t>
    <rPh sb="0" eb="2">
      <t>ホウモン</t>
    </rPh>
    <rPh sb="2" eb="4">
      <t>カンゴ</t>
    </rPh>
    <phoneticPr fontId="1"/>
  </si>
  <si>
    <t>訪問リハ</t>
    <rPh sb="0" eb="2">
      <t>ホウモン</t>
    </rPh>
    <phoneticPr fontId="1"/>
  </si>
  <si>
    <t>通所介護</t>
    <rPh sb="0" eb="2">
      <t>ツウショ</t>
    </rPh>
    <rPh sb="2" eb="4">
      <t>カイゴ</t>
    </rPh>
    <phoneticPr fontId="1"/>
  </si>
  <si>
    <t>通所リハ</t>
    <rPh sb="0" eb="2">
      <t>ツウショ</t>
    </rPh>
    <phoneticPr fontId="1"/>
  </si>
  <si>
    <t>短期入所</t>
    <rPh sb="0" eb="2">
      <t>タンキ</t>
    </rPh>
    <rPh sb="2" eb="4">
      <t>ニュウショ</t>
    </rPh>
    <phoneticPr fontId="1"/>
  </si>
  <si>
    <t>訪問診療
（かかりつけ医）</t>
    <rPh sb="0" eb="2">
      <t>ホウモン</t>
    </rPh>
    <rPh sb="2" eb="4">
      <t>シンリョウ</t>
    </rPh>
    <rPh sb="11" eb="12">
      <t>イ</t>
    </rPh>
    <phoneticPr fontId="1"/>
  </si>
  <si>
    <t>宅配食</t>
    <rPh sb="0" eb="1">
      <t>タク</t>
    </rPh>
    <rPh sb="2" eb="3">
      <t>ショク</t>
    </rPh>
    <phoneticPr fontId="1"/>
  </si>
  <si>
    <t>ベッド</t>
    <phoneticPr fontId="1"/>
  </si>
  <si>
    <t>エアーマット</t>
    <phoneticPr fontId="1"/>
  </si>
  <si>
    <t>車いす</t>
    <rPh sb="0" eb="1">
      <t>クルマ</t>
    </rPh>
    <phoneticPr fontId="1"/>
  </si>
  <si>
    <t>ポータブルトイレ</t>
    <phoneticPr fontId="1"/>
  </si>
  <si>
    <t>その他介護用品</t>
    <rPh sb="2" eb="3">
      <t>タ</t>
    </rPh>
    <rPh sb="3" eb="5">
      <t>カイゴ</t>
    </rPh>
    <rPh sb="5" eb="7">
      <t>ヨウヒン</t>
    </rPh>
    <phoneticPr fontId="1"/>
  </si>
  <si>
    <t>９　現在の治療状況について入力してください</t>
    <rPh sb="2" eb="4">
      <t>ゲンザイ</t>
    </rPh>
    <rPh sb="5" eb="7">
      <t>チリョウ</t>
    </rPh>
    <rPh sb="7" eb="9">
      <t>ジョウキョウ</t>
    </rPh>
    <rPh sb="13" eb="15">
      <t>ニュウリョク</t>
    </rPh>
    <phoneticPr fontId="1"/>
  </si>
  <si>
    <t>患者・家族への病状の説明内容と患者・家族の受け止め方、患者・家族の今後の希望</t>
    <phoneticPr fontId="1"/>
  </si>
  <si>
    <t>医師からの在宅助言、留意点、今後の治療方針について</t>
    <phoneticPr fontId="1"/>
  </si>
  <si>
    <t>10　ＡＤＬを入力してください</t>
    <rPh sb="7" eb="9">
      <t>ニュウリョク</t>
    </rPh>
    <phoneticPr fontId="1"/>
  </si>
  <si>
    <t>リハビリ目標
（制限事項）</t>
    <rPh sb="4" eb="6">
      <t>モクヒョウ</t>
    </rPh>
    <rPh sb="8" eb="10">
      <t>セイゲン</t>
    </rPh>
    <rPh sb="10" eb="12">
      <t>ジコウ</t>
    </rPh>
    <phoneticPr fontId="1"/>
  </si>
  <si>
    <t>必要事項があれば
入力してください⇒</t>
    <rPh sb="0" eb="2">
      <t>ヒツヨウ</t>
    </rPh>
    <rPh sb="2" eb="4">
      <t>ジコウ</t>
    </rPh>
    <rPh sb="9" eb="11">
      <t>ニュウリョク</t>
    </rPh>
    <phoneticPr fontId="1"/>
  </si>
  <si>
    <t>経管栄養</t>
    <rPh sb="0" eb="2">
      <t>ケイカン</t>
    </rPh>
    <rPh sb="2" eb="4">
      <t>エイヨウ</t>
    </rPh>
    <phoneticPr fontId="1"/>
  </si>
  <si>
    <t>禁食</t>
    <rPh sb="0" eb="2">
      <t>キンショク</t>
    </rPh>
    <phoneticPr fontId="1"/>
  </si>
  <si>
    <t>ｋｃａｌ</t>
    <phoneticPr fontId="1"/>
  </si>
  <si>
    <t>カロリー</t>
    <phoneticPr fontId="1"/>
  </si>
  <si>
    <t>ミキサー</t>
    <phoneticPr fontId="1"/>
  </si>
  <si>
    <t>ペースト</t>
    <phoneticPr fontId="1"/>
  </si>
  <si>
    <t>摂取量</t>
    <rPh sb="0" eb="2">
      <t>セッシュ</t>
    </rPh>
    <rPh sb="2" eb="3">
      <t>リョウ</t>
    </rPh>
    <phoneticPr fontId="1"/>
  </si>
  <si>
    <t>割</t>
    <rPh sb="0" eb="1">
      <t>ワリ</t>
    </rPh>
    <phoneticPr fontId="1"/>
  </si>
  <si>
    <t>水分摂取量（１日）</t>
    <rPh sb="0" eb="2">
      <t>スイブン</t>
    </rPh>
    <rPh sb="2" eb="4">
      <t>セッシュ</t>
    </rPh>
    <rPh sb="4" eb="5">
      <t>リョウ</t>
    </rPh>
    <rPh sb="7" eb="8">
      <t>ニチ</t>
    </rPh>
    <phoneticPr fontId="1"/>
  </si>
  <si>
    <t>ｍｌ</t>
    <phoneticPr fontId="1"/>
  </si>
  <si>
    <t>シャワー浴</t>
    <rPh sb="4" eb="5">
      <t>ヨク</t>
    </rPh>
    <phoneticPr fontId="1"/>
  </si>
  <si>
    <t>清拭</t>
    <rPh sb="0" eb="2">
      <t>セイシキ</t>
    </rPh>
    <phoneticPr fontId="1"/>
  </si>
  <si>
    <t>入浴制限</t>
    <phoneticPr fontId="1"/>
  </si>
  <si>
    <t>その他
　（入力してください→）</t>
    <rPh sb="2" eb="3">
      <t>タ</t>
    </rPh>
    <rPh sb="6" eb="8">
      <t>ニュウリョク</t>
    </rPh>
    <phoneticPr fontId="1"/>
  </si>
  <si>
    <t>入浴制限
有の場合</t>
    <rPh sb="0" eb="2">
      <t>ニュウヨク</t>
    </rPh>
    <rPh sb="2" eb="4">
      <t>セイゲン</t>
    </rPh>
    <rPh sb="5" eb="6">
      <t>アリ</t>
    </rPh>
    <rPh sb="7" eb="9">
      <t>バアイ</t>
    </rPh>
    <phoneticPr fontId="1"/>
  </si>
  <si>
    <t>オムツ　（</t>
    <phoneticPr fontId="1" type="Hiragana" alignment="center"/>
  </si>
  <si>
    <t>パット　</t>
    <phoneticPr fontId="1" type="Hiragana" alignment="center"/>
  </si>
  <si>
    <t>紙オムツ</t>
    <phoneticPr fontId="1" type="Hiragana" alignment="center"/>
  </si>
  <si>
    <t>フラット）</t>
    <phoneticPr fontId="1" type="Hiragana" alignment="center"/>
  </si>
  <si>
    <t>生活上の問題</t>
    <rPh sb="0" eb="2">
      <t>セイカツ</t>
    </rPh>
    <rPh sb="2" eb="3">
      <t>ジョウ</t>
    </rPh>
    <rPh sb="4" eb="6">
      <t>モンダイ</t>
    </rPh>
    <phoneticPr fontId="1"/>
  </si>
  <si>
    <t>Ⅱｂ</t>
    <phoneticPr fontId="1"/>
  </si>
  <si>
    <t>11　家族への介護指導、健康状態について</t>
    <rPh sb="3" eb="5">
      <t>カゾク</t>
    </rPh>
    <rPh sb="7" eb="9">
      <t>カイゴ</t>
    </rPh>
    <rPh sb="9" eb="11">
      <t>シドウ</t>
    </rPh>
    <rPh sb="12" eb="14">
      <t>ケンコウ</t>
    </rPh>
    <rPh sb="14" eb="16">
      <t>ジョウタイ</t>
    </rPh>
    <phoneticPr fontId="1"/>
  </si>
  <si>
    <t>家族への
介護指導</t>
    <rPh sb="0" eb="2">
      <t>カゾク</t>
    </rPh>
    <rPh sb="5" eb="7">
      <t>カイゴ</t>
    </rPh>
    <rPh sb="7" eb="9">
      <t>シドウ</t>
    </rPh>
    <phoneticPr fontId="1"/>
  </si>
  <si>
    <t>介護者の
健康状態</t>
    <rPh sb="0" eb="2">
      <t>カイゴ</t>
    </rPh>
    <rPh sb="2" eb="3">
      <t>シャ</t>
    </rPh>
    <rPh sb="5" eb="7">
      <t>ケンコウ</t>
    </rPh>
    <rPh sb="7" eb="9">
      <t>ジョウタイ</t>
    </rPh>
    <phoneticPr fontId="1"/>
  </si>
  <si>
    <t>12　感染症、アレルギーについて</t>
    <rPh sb="3" eb="6">
      <t>カンセンショウ</t>
    </rPh>
    <phoneticPr fontId="1"/>
  </si>
  <si>
    <t>感染症（保菌）</t>
    <rPh sb="0" eb="3">
      <t>カンセンショウ</t>
    </rPh>
    <rPh sb="4" eb="5">
      <t>ホ</t>
    </rPh>
    <rPh sb="5" eb="6">
      <t>キン</t>
    </rPh>
    <phoneticPr fontId="1"/>
  </si>
  <si>
    <t>不明</t>
    <rPh sb="0" eb="2">
      <t>フメイ</t>
    </rPh>
    <phoneticPr fontId="1"/>
  </si>
  <si>
    <t>ＨＢＶ</t>
    <phoneticPr fontId="1"/>
  </si>
  <si>
    <t>ＨＣＶ</t>
    <phoneticPr fontId="1"/>
  </si>
  <si>
    <t>咽頭</t>
    <rPh sb="0" eb="2">
      <t>イントウ</t>
    </rPh>
    <phoneticPr fontId="1"/>
  </si>
  <si>
    <t>鼻腔</t>
    <rPh sb="0" eb="2">
      <t>ビクウ</t>
    </rPh>
    <phoneticPr fontId="1"/>
  </si>
  <si>
    <t>褥瘡</t>
    <rPh sb="0" eb="2">
      <t>ジョクソウ</t>
    </rPh>
    <phoneticPr fontId="1"/>
  </si>
  <si>
    <t>ＭＲＳＡ
保菌部位を選択</t>
    <rPh sb="5" eb="6">
      <t>ホ</t>
    </rPh>
    <rPh sb="6" eb="7">
      <t>キン</t>
    </rPh>
    <rPh sb="7" eb="9">
      <t>ブイ</t>
    </rPh>
    <rPh sb="10" eb="12">
      <t>センタク</t>
    </rPh>
    <phoneticPr fontId="1"/>
  </si>
  <si>
    <t>※その他の場合は、上記に入力してください</t>
    <rPh sb="3" eb="4">
      <t>タ</t>
    </rPh>
    <rPh sb="5" eb="7">
      <t>バアイ</t>
    </rPh>
    <rPh sb="9" eb="11">
      <t>ジョウキ</t>
    </rPh>
    <rPh sb="12" eb="14">
      <t>ニュウリョク</t>
    </rPh>
    <phoneticPr fontId="1"/>
  </si>
  <si>
    <t>○</t>
    <phoneticPr fontId="1"/>
  </si>
  <si>
    <t>アレルギー</t>
    <phoneticPr fontId="1"/>
  </si>
  <si>
    <t>13　備考　※その他連絡事項があれば入力してください</t>
    <rPh sb="3" eb="5">
      <t>ビコウ</t>
    </rPh>
    <rPh sb="9" eb="10">
      <t>タ</t>
    </rPh>
    <rPh sb="10" eb="12">
      <t>レンラク</t>
    </rPh>
    <rPh sb="12" eb="14">
      <t>ジコウ</t>
    </rPh>
    <rPh sb="18" eb="20">
      <t>ニュウリョク</t>
    </rPh>
    <phoneticPr fontId="1"/>
  </si>
  <si>
    <t>Ⅱａ</t>
  </si>
  <si>
    <t>Ⅱb</t>
  </si>
  <si>
    <t>Ⅲａ</t>
  </si>
  <si>
    <t>Ⅲｂ</t>
  </si>
  <si>
    <t>Ⅳ</t>
  </si>
  <si>
    <t>Ｍ</t>
  </si>
  <si>
    <t>※老老介護、介護力、ネグレクト</t>
    <rPh sb="1" eb="5">
      <t>ロウロウカイゴ</t>
    </rPh>
    <rPh sb="6" eb="8">
      <t>カイゴ</t>
    </rPh>
    <rPh sb="8" eb="9">
      <t>リョク</t>
    </rPh>
    <phoneticPr fontId="1"/>
  </si>
  <si>
    <t>年</t>
    <rPh sb="0" eb="1">
      <t>ねん</t>
    </rPh>
    <phoneticPr fontId="1" type="Hiragana"/>
  </si>
  <si>
    <t>月</t>
    <rPh sb="0" eb="1">
      <t>がつ</t>
    </rPh>
    <phoneticPr fontId="1" type="Hiragana"/>
  </si>
  <si>
    <t>日</t>
    <rPh sb="0" eb="1">
      <t>にち</t>
    </rPh>
    <phoneticPr fontId="1" type="Hiragana"/>
  </si>
  <si>
    <t>常食</t>
    <rPh sb="0" eb="2">
      <t>ジョウショク</t>
    </rPh>
    <phoneticPr fontId="1"/>
  </si>
  <si>
    <t>この色の部分が入力欄となります</t>
    <rPh sb="2" eb="3">
      <t>イロ</t>
    </rPh>
    <rPh sb="4" eb="6">
      <t>ブブン</t>
    </rPh>
    <rPh sb="7" eb="9">
      <t>ニュウリョク</t>
    </rPh>
    <rPh sb="9" eb="10">
      <t>ラン</t>
    </rPh>
    <phoneticPr fontId="1"/>
  </si>
  <si>
    <t>このシートに
必要事項を
入力してください</t>
    <rPh sb="7" eb="9">
      <t>ヒツヨウ</t>
    </rPh>
    <rPh sb="9" eb="11">
      <t>ジコウ</t>
    </rPh>
    <rPh sb="13" eb="15">
      <t>ニュウリョク</t>
    </rPh>
    <phoneticPr fontId="1"/>
  </si>
  <si>
    <t>シートの「このシートに必要事項を入力してください」を選択し、必要情報を入力してください</t>
    <rPh sb="11" eb="13">
      <t>ヒツヨウ</t>
    </rPh>
    <rPh sb="13" eb="15">
      <t>ジコウ</t>
    </rPh>
    <rPh sb="16" eb="18">
      <t>ニュウリョク</t>
    </rPh>
    <rPh sb="26" eb="28">
      <t>センタク</t>
    </rPh>
    <rPh sb="30" eb="32">
      <t>ヒツヨウ</t>
    </rPh>
    <rPh sb="32" eb="34">
      <t>ジョウホウ</t>
    </rPh>
    <rPh sb="35" eb="37">
      <t>ニュウリョク</t>
    </rPh>
    <phoneticPr fontId="1"/>
  </si>
  <si>
    <t>義歯の有無
を選択⇒</t>
    <rPh sb="3" eb="5">
      <t>ウム</t>
    </rPh>
    <rPh sb="7" eb="9">
      <t>センタク</t>
    </rPh>
    <phoneticPr fontId="1"/>
  </si>
  <si>
    <t>退院調整共有提供シートを選択すると、１の入力シートで入力した内容が転記されますので、内容を確認し印刷してください</t>
    <rPh sb="0" eb="2">
      <t>タイイン</t>
    </rPh>
    <rPh sb="2" eb="4">
      <t>チョウセイ</t>
    </rPh>
    <rPh sb="4" eb="6">
      <t>キョウユウ</t>
    </rPh>
    <rPh sb="6" eb="8">
      <t>テイキョウ</t>
    </rPh>
    <rPh sb="12" eb="14">
      <t>センタク</t>
    </rPh>
    <rPh sb="20" eb="22">
      <t>ニュウリョク</t>
    </rPh>
    <rPh sb="26" eb="28">
      <t>ニュウリョク</t>
    </rPh>
    <rPh sb="30" eb="32">
      <t>ナイヨウ</t>
    </rPh>
    <rPh sb="33" eb="35">
      <t>テンキ</t>
    </rPh>
    <rPh sb="42" eb="44">
      <t>ナイヨウ</t>
    </rPh>
    <rPh sb="45" eb="47">
      <t>カクニン</t>
    </rPh>
    <rPh sb="48" eb="50">
      <t>インサツ</t>
    </rPh>
    <phoneticPr fontId="1"/>
  </si>
  <si>
    <t>退院調整共有情報シート</t>
    <rPh sb="0" eb="2">
      <t>タイイン</t>
    </rPh>
    <rPh sb="2" eb="4">
      <t>チョウセイ</t>
    </rPh>
    <rPh sb="4" eb="6">
      <t>キョウユウ</t>
    </rPh>
    <rPh sb="6" eb="8">
      <t>ジョウホウ</t>
    </rPh>
    <phoneticPr fontId="1"/>
  </si>
  <si>
    <t>このファイルは、
様式２　退院調整共有情報シートを作成するファイルです</t>
    <rPh sb="9" eb="11">
      <t>ヨウシキ</t>
    </rPh>
    <rPh sb="13" eb="15">
      <t>タイイン</t>
    </rPh>
    <rPh sb="15" eb="17">
      <t>チョウセイ</t>
    </rPh>
    <rPh sb="17" eb="19">
      <t>キョウユウ</t>
    </rPh>
    <rPh sb="19" eb="21">
      <t>ジョウホウ</t>
    </rPh>
    <rPh sb="25" eb="27">
      <t>サクセイ</t>
    </rPh>
    <phoneticPr fontId="1"/>
  </si>
  <si>
    <t>）</t>
    <phoneticPr fontId="1" type="Hiragana"/>
  </si>
  <si>
    <t>住所</t>
    <phoneticPr fontId="1" type="Hiragana"/>
  </si>
  <si>
    <t>電話番号</t>
    <phoneticPr fontId="1" type="Hiragana"/>
  </si>
  <si>
    <t>入院時情報提供と同様</t>
    <rPh sb="0" eb="2">
      <t>にゅういん</t>
    </rPh>
    <rPh sb="2" eb="3">
      <t>じ</t>
    </rPh>
    <rPh sb="3" eb="5">
      <t>じょうほう</t>
    </rPh>
    <rPh sb="5" eb="7">
      <t>ていきょう</t>
    </rPh>
    <rPh sb="8" eb="10">
      <t>どうよう</t>
    </rPh>
    <phoneticPr fontId="1" type="Hiragana"/>
  </si>
  <si>
    <t>看護サマリー</t>
    <rPh sb="0" eb="2">
      <t>かんご</t>
    </rPh>
    <phoneticPr fontId="1" type="Hiragana"/>
  </si>
  <si>
    <t>リハビリテーションに関する書類</t>
    <rPh sb="10" eb="11">
      <t>かん</t>
    </rPh>
    <rPh sb="13" eb="15">
      <t>しょるい</t>
    </rPh>
    <phoneticPr fontId="1" type="Hiragana"/>
  </si>
  <si>
    <t>在宅主治医への情報</t>
    <rPh sb="0" eb="2">
      <t>ざいたく</t>
    </rPh>
    <rPh sb="2" eb="5">
      <t>しゅじい</t>
    </rPh>
    <rPh sb="7" eb="9">
      <t>じょうほう</t>
    </rPh>
    <phoneticPr fontId="1" type="Hiragana"/>
  </si>
  <si>
    <t>退院時提供予定書類</t>
    <rPh sb="0" eb="2">
      <t>たいいん</t>
    </rPh>
    <rPh sb="2" eb="3">
      <t>じ</t>
    </rPh>
    <rPh sb="3" eb="5">
      <t>ていきょう</t>
    </rPh>
    <rPh sb="5" eb="7">
      <t>よてい</t>
    </rPh>
    <rPh sb="7" eb="9">
      <t>しょるい</t>
    </rPh>
    <phoneticPr fontId="1" type="Hiragana"/>
  </si>
  <si>
    <t>入院時情報提供と同様</t>
    <rPh sb="0" eb="2">
      <t>ニュウイン</t>
    </rPh>
    <rPh sb="2" eb="3">
      <t>ジ</t>
    </rPh>
    <rPh sb="3" eb="5">
      <t>ジョウホウ</t>
    </rPh>
    <rPh sb="5" eb="7">
      <t>テイキョウ</t>
    </rPh>
    <rPh sb="8" eb="10">
      <t>ドウヨウ</t>
    </rPh>
    <phoneticPr fontId="1"/>
  </si>
  <si>
    <t>←入院時情報提供書と違う場合に入力してください</t>
    <rPh sb="1" eb="3">
      <t>ニュウイン</t>
    </rPh>
    <rPh sb="3" eb="4">
      <t>ジ</t>
    </rPh>
    <rPh sb="4" eb="6">
      <t>ジョウホウ</t>
    </rPh>
    <rPh sb="6" eb="8">
      <t>テイキョウ</t>
    </rPh>
    <rPh sb="8" eb="9">
      <t>ショ</t>
    </rPh>
    <rPh sb="10" eb="11">
      <t>チガ</t>
    </rPh>
    <rPh sb="12" eb="14">
      <t>バアイ</t>
    </rPh>
    <rPh sb="15" eb="17">
      <t>ニュウリョク</t>
    </rPh>
    <phoneticPr fontId="1"/>
  </si>
  <si>
    <t>入院時情報提供書と同様の場合は、選択してください→</t>
    <rPh sb="16" eb="18">
      <t>センタク</t>
    </rPh>
    <phoneticPr fontId="1"/>
  </si>
  <si>
    <t>14　退院時提出予定書類</t>
    <rPh sb="3" eb="5">
      <t>タイイン</t>
    </rPh>
    <rPh sb="5" eb="6">
      <t>ジ</t>
    </rPh>
    <rPh sb="6" eb="8">
      <t>テイシュツ</t>
    </rPh>
    <rPh sb="8" eb="10">
      <t>ヨテイ</t>
    </rPh>
    <rPh sb="10" eb="12">
      <t>ショルイ</t>
    </rPh>
    <phoneticPr fontId="1"/>
  </si>
  <si>
    <t>看護サマリー</t>
    <rPh sb="0" eb="2">
      <t>カンゴ</t>
    </rPh>
    <phoneticPr fontId="1"/>
  </si>
  <si>
    <t>リハビリテーションに関する書類</t>
    <rPh sb="10" eb="11">
      <t>カン</t>
    </rPh>
    <rPh sb="13" eb="15">
      <t>ショルイ</t>
    </rPh>
    <phoneticPr fontId="1"/>
  </si>
  <si>
    <t>在宅主治医
への情報</t>
    <rPh sb="0" eb="2">
      <t>ザイタク</t>
    </rPh>
    <rPh sb="2" eb="5">
      <t>シュジイ</t>
    </rPh>
    <rPh sb="8" eb="10">
      <t>ジョウホウ</t>
    </rPh>
    <phoneticPr fontId="1"/>
  </si>
  <si>
    <t>医療機関からケアマネジャーへ交付予定のある書類がある場合は、チェックをしてください</t>
    <rPh sb="0" eb="2">
      <t>イリョウ</t>
    </rPh>
    <rPh sb="2" eb="4">
      <t>キカン</t>
    </rPh>
    <rPh sb="14" eb="16">
      <t>コウフ</t>
    </rPh>
    <rPh sb="16" eb="18">
      <t>ヨテイ</t>
    </rPh>
    <rPh sb="21" eb="23">
      <t>ショルイ</t>
    </rPh>
    <rPh sb="26" eb="28">
      <t>バアイ</t>
    </rPh>
    <phoneticPr fontId="1"/>
  </si>
  <si>
    <t>退院（予定）日</t>
    <rPh sb="0" eb="2">
      <t>タイイン</t>
    </rPh>
    <rPh sb="3" eb="5">
      <t>ヨテイ</t>
    </rPh>
    <rPh sb="6" eb="7">
      <t>ビ</t>
    </rPh>
    <phoneticPr fontId="1"/>
  </si>
  <si>
    <t>令和</t>
    <rPh sb="0" eb="2">
      <t>レイワ</t>
    </rPh>
    <phoneticPr fontId="1"/>
  </si>
  <si>
    <t>Ｒ1.5.15改正</t>
    <rPh sb="7" eb="9">
      <t>かいせい</t>
    </rPh>
    <phoneticPr fontId="1" type="Hiragana"/>
  </si>
  <si>
    <t>←入力してください</t>
    <rPh sb="1" eb="3">
      <t>ニュウリョク</t>
    </rPh>
    <phoneticPr fontId="1"/>
  </si>
  <si>
    <t>←元号を選択してください</t>
    <rPh sb="1" eb="3">
      <t>ゲンゴウ</t>
    </rPh>
    <rPh sb="4" eb="6">
      <t>センタク</t>
    </rPh>
    <phoneticPr fontId="1"/>
  </si>
  <si>
    <t>※元号を選択してください※</t>
    <rPh sb="1" eb="3">
      <t>ゲンゴウ</t>
    </rPh>
    <rPh sb="4" eb="6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</si>
</sst>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#&quot;人&quot;"/>
  </numFmts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0"/>
      <name val="HGPｺﾞｼｯｸM"/>
      <family val="3"/>
      <charset val="128"/>
    </font>
    <font>
      <b/>
      <sz val="16"/>
      <name val="HGPｺﾞｼｯｸM"/>
      <family val="3"/>
      <charset val="128"/>
    </font>
    <font>
      <u val="double"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1.5"/>
      <name val="HGPｺﾞｼｯｸM"/>
      <family val="3"/>
      <charset val="128"/>
    </font>
    <font>
      <b/>
      <sz val="22"/>
      <name val="HGPｺﾞｼｯｸM"/>
      <family val="3"/>
      <charset val="128"/>
    </font>
    <font>
      <sz val="16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SｺﾞｼｯｸM"/>
      <family val="3"/>
      <charset val="128"/>
    </font>
    <font>
      <sz val="22"/>
      <name val="HGP創英角ｺﾞｼｯｸUB"/>
      <family val="3"/>
      <charset val="128"/>
    </font>
    <font>
      <b/>
      <sz val="14"/>
      <name val="HGSｺﾞｼｯｸM"/>
      <family val="3"/>
      <charset val="128"/>
    </font>
    <font>
      <sz val="12"/>
      <color theme="0"/>
      <name val="HGPｺﾞｼｯｸM"/>
      <family val="3"/>
      <charset val="128"/>
    </font>
    <font>
      <b/>
      <sz val="12"/>
      <color rgb="FFFF0000"/>
      <name val="HGPｺﾞｼｯｸM"/>
      <family val="3"/>
      <charset val="128"/>
    </font>
    <font>
      <b/>
      <sz val="12"/>
      <color theme="3"/>
      <name val="HGPｺﾞｼｯｸM"/>
      <family val="3"/>
      <charset val="128"/>
    </font>
    <font>
      <b/>
      <sz val="16"/>
      <color rgb="FFFF0000"/>
      <name val="HGPｺﾞｼｯｸM"/>
      <family val="3"/>
      <charset val="128"/>
    </font>
    <font>
      <b/>
      <sz val="12"/>
      <color rgb="FFFF0000"/>
      <name val="HGSｺﾞｼｯｸM"/>
      <family val="3"/>
      <charset val="128"/>
    </font>
    <font>
      <b/>
      <sz val="11"/>
      <color rgb="FFFF0000"/>
      <name val="HGPｺﾞｼｯｸM"/>
      <family val="3"/>
      <charset val="128"/>
    </font>
    <font>
      <b/>
      <sz val="11"/>
      <color theme="3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b/>
      <sz val="12"/>
      <color theme="0"/>
      <name val="HGSｺﾞｼｯｸM"/>
      <family val="3"/>
      <charset val="128"/>
    </font>
    <font>
      <b/>
      <sz val="12"/>
      <color theme="1"/>
      <name val="HGSｺﾞｼｯｸM"/>
      <family val="3"/>
      <charset val="128"/>
    </font>
    <font>
      <sz val="10"/>
      <color rgb="FFFF0000"/>
      <name val="HGPｺﾞｼｯｸM"/>
      <family val="3"/>
      <charset val="128"/>
    </font>
    <font>
      <b/>
      <sz val="22"/>
      <color rgb="FFFF0000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05">
    <xf numFmtId="0" fontId="0" fillId="0" borderId="0" xfId="0">
      <alignment vertical="center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right" vertical="center"/>
    </xf>
    <xf numFmtId="0" fontId="3" fillId="0" borderId="15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16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righ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right" vertical="center"/>
    </xf>
    <xf numFmtId="0" fontId="3" fillId="0" borderId="12" xfId="0" applyFont="1" applyBorder="1" applyAlignment="1" applyProtection="1">
      <alignment horizontal="right" vertical="center"/>
    </xf>
    <xf numFmtId="0" fontId="8" fillId="0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vertical="center"/>
    </xf>
    <xf numFmtId="0" fontId="3" fillId="0" borderId="12" xfId="0" applyFont="1" applyBorder="1" applyAlignment="1" applyProtection="1">
      <alignment vertical="center"/>
    </xf>
    <xf numFmtId="0" fontId="3" fillId="0" borderId="18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left" vertical="center"/>
    </xf>
    <xf numFmtId="0" fontId="9" fillId="0" borderId="11" xfId="0" applyFont="1" applyBorder="1" applyAlignment="1" applyProtection="1">
      <alignment vertical="center"/>
    </xf>
    <xf numFmtId="0" fontId="3" fillId="0" borderId="1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left" vertical="top"/>
    </xf>
    <xf numFmtId="0" fontId="3" fillId="0" borderId="13" xfId="0" applyFont="1" applyFill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vertical="center"/>
    </xf>
    <xf numFmtId="0" fontId="3" fillId="0" borderId="22" xfId="0" applyFont="1" applyFill="1" applyBorder="1" applyAlignment="1" applyProtection="1">
      <alignment horizontal="right" vertical="center"/>
    </xf>
    <xf numFmtId="0" fontId="3" fillId="0" borderId="15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right" vertical="center"/>
    </xf>
    <xf numFmtId="0" fontId="9" fillId="0" borderId="18" xfId="0" applyFont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right" vertical="center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8" xfId="0" applyFont="1" applyBorder="1" applyAlignment="1" applyProtection="1">
      <alignment vertical="center"/>
    </xf>
    <xf numFmtId="0" fontId="3" fillId="0" borderId="23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3" fillId="6" borderId="24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8" fillId="0" borderId="25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14" fontId="3" fillId="0" borderId="0" xfId="0" applyNumberFormat="1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9" fillId="5" borderId="6" xfId="0" applyFont="1" applyFill="1" applyBorder="1" applyAlignment="1" applyProtection="1">
      <alignment horizontal="center" vertical="center"/>
    </xf>
    <xf numFmtId="0" fontId="19" fillId="5" borderId="6" xfId="0" applyFont="1" applyFill="1" applyBorder="1" applyAlignment="1" applyProtection="1">
      <alignment horizontal="center" vertical="center" wrapText="1"/>
    </xf>
    <xf numFmtId="0" fontId="18" fillId="0" borderId="0" xfId="0" applyFont="1" applyProtection="1">
      <alignment vertical="center"/>
    </xf>
    <xf numFmtId="0" fontId="19" fillId="7" borderId="6" xfId="0" applyFont="1" applyFill="1" applyBorder="1" applyAlignment="1" applyProtection="1">
      <alignment horizontal="center" vertical="center"/>
    </xf>
    <xf numFmtId="0" fontId="12" fillId="0" borderId="0" xfId="0" applyFont="1" applyProtection="1">
      <alignment vertical="center"/>
    </xf>
    <xf numFmtId="0" fontId="19" fillId="8" borderId="6" xfId="0" applyFont="1" applyFill="1" applyBorder="1" applyAlignment="1" applyProtection="1">
      <alignment horizontal="center" vertical="center"/>
    </xf>
    <xf numFmtId="0" fontId="3" fillId="0" borderId="16" xfId="0" applyFont="1" applyBorder="1" applyProtection="1">
      <alignment vertical="center"/>
    </xf>
    <xf numFmtId="0" fontId="3" fillId="0" borderId="0" xfId="0" applyNumberFormat="1" applyFont="1" applyProtection="1">
      <alignment vertical="center"/>
    </xf>
    <xf numFmtId="0" fontId="19" fillId="8" borderId="6" xfId="0" applyFont="1" applyFill="1" applyBorder="1" applyAlignment="1" applyProtection="1">
      <alignment horizontal="center" vertical="top" wrapText="1"/>
    </xf>
    <xf numFmtId="0" fontId="19" fillId="8" borderId="2" xfId="0" applyFont="1" applyFill="1" applyBorder="1" applyAlignment="1" applyProtection="1">
      <alignment horizontal="center" vertical="center" wrapText="1"/>
    </xf>
    <xf numFmtId="0" fontId="19" fillId="8" borderId="6" xfId="0" applyFont="1" applyFill="1" applyBorder="1" applyAlignment="1" applyProtection="1">
      <alignment horizontal="center" vertical="center" wrapText="1"/>
    </xf>
    <xf numFmtId="0" fontId="19" fillId="3" borderId="6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 wrapText="1" shrinkToFit="1"/>
    </xf>
    <xf numFmtId="0" fontId="13" fillId="4" borderId="6" xfId="0" applyFont="1" applyFill="1" applyBorder="1" applyAlignment="1" applyProtection="1">
      <alignment horizontal="center" vertical="center" wrapText="1" shrinkToFit="1"/>
    </xf>
    <xf numFmtId="0" fontId="13" fillId="5" borderId="9" xfId="0" applyFont="1" applyFill="1" applyBorder="1" applyAlignment="1" applyProtection="1">
      <alignment horizontal="center" vertical="center" wrapText="1" shrinkToFit="1"/>
    </xf>
    <xf numFmtId="0" fontId="18" fillId="0" borderId="0" xfId="0" applyFont="1" applyBorder="1" applyProtection="1">
      <alignment vertical="center"/>
    </xf>
    <xf numFmtId="0" fontId="3" fillId="0" borderId="20" xfId="0" applyFont="1" applyBorder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Protection="1">
      <alignment vertical="center"/>
    </xf>
    <xf numFmtId="0" fontId="19" fillId="0" borderId="0" xfId="0" applyFont="1" applyFill="1" applyBorder="1" applyAlignment="1" applyProtection="1">
      <alignment horizontal="left" vertical="top" wrapText="1"/>
    </xf>
    <xf numFmtId="0" fontId="19" fillId="9" borderId="6" xfId="0" applyFont="1" applyFill="1" applyBorder="1" applyAlignment="1" applyProtection="1">
      <alignment horizontal="center" vertical="center"/>
    </xf>
    <xf numFmtId="0" fontId="19" fillId="9" borderId="6" xfId="0" applyFont="1" applyFill="1" applyBorder="1" applyAlignment="1" applyProtection="1">
      <alignment horizontal="center" vertical="center" wrapText="1"/>
    </xf>
    <xf numFmtId="0" fontId="3" fillId="0" borderId="0" xfId="0" quotePrefix="1" applyFont="1" applyAlignment="1" applyProtection="1">
      <alignment horizontal="center" vertical="center"/>
    </xf>
    <xf numFmtId="0" fontId="3" fillId="0" borderId="0" xfId="0" quotePrefix="1" applyFont="1" applyProtection="1">
      <alignment vertical="center"/>
    </xf>
    <xf numFmtId="0" fontId="18" fillId="0" borderId="0" xfId="0" applyFont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left" vertical="center"/>
    </xf>
    <xf numFmtId="0" fontId="18" fillId="10" borderId="4" xfId="0" applyFont="1" applyFill="1" applyBorder="1" applyAlignment="1" applyProtection="1">
      <alignment horizontal="center" vertical="center"/>
    </xf>
    <xf numFmtId="0" fontId="19" fillId="10" borderId="5" xfId="0" applyFont="1" applyFill="1" applyBorder="1" applyAlignment="1" applyProtection="1">
      <alignment horizontal="center" vertical="center" wrapText="1"/>
    </xf>
    <xf numFmtId="0" fontId="3" fillId="0" borderId="18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23" xfId="0" applyFont="1" applyBorder="1" applyProtection="1">
      <alignment vertical="center"/>
    </xf>
    <xf numFmtId="0" fontId="19" fillId="10" borderId="5" xfId="0" applyFont="1" applyFill="1" applyBorder="1" applyAlignment="1" applyProtection="1">
      <alignment horizontal="center" vertical="center"/>
    </xf>
    <xf numFmtId="0" fontId="19" fillId="10" borderId="6" xfId="0" applyFont="1" applyFill="1" applyBorder="1" applyAlignment="1" applyProtection="1">
      <alignment horizontal="center" vertical="center"/>
    </xf>
    <xf numFmtId="0" fontId="19" fillId="10" borderId="9" xfId="0" applyFont="1" applyFill="1" applyBorder="1" applyAlignment="1" applyProtection="1">
      <alignment horizontal="center" vertical="center"/>
    </xf>
    <xf numFmtId="0" fontId="19" fillId="10" borderId="4" xfId="0" applyFont="1" applyFill="1" applyBorder="1" applyAlignment="1" applyProtection="1">
      <alignment horizontal="center" vertical="center" wrapText="1"/>
    </xf>
    <xf numFmtId="0" fontId="19" fillId="10" borderId="4" xfId="0" applyFont="1" applyFill="1" applyBorder="1" applyAlignment="1" applyProtection="1">
      <alignment horizontal="center" vertical="center"/>
    </xf>
    <xf numFmtId="0" fontId="19" fillId="5" borderId="4" xfId="0" applyFont="1" applyFill="1" applyBorder="1" applyAlignment="1" applyProtection="1">
      <alignment horizontal="center" vertical="center" wrapText="1"/>
    </xf>
    <xf numFmtId="0" fontId="19" fillId="7" borderId="4" xfId="0" applyFont="1" applyFill="1" applyBorder="1" applyAlignment="1" applyProtection="1">
      <alignment horizontal="center" vertical="center"/>
    </xf>
    <xf numFmtId="0" fontId="3" fillId="7" borderId="5" xfId="0" applyFont="1" applyFill="1" applyBorder="1" applyProtection="1">
      <alignment vertical="center"/>
    </xf>
    <xf numFmtId="0" fontId="3" fillId="7" borderId="22" xfId="0" applyFont="1" applyFill="1" applyBorder="1" applyProtection="1">
      <alignment vertical="center"/>
    </xf>
    <xf numFmtId="0" fontId="3" fillId="7" borderId="14" xfId="0" applyFont="1" applyFill="1" applyBorder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center" vertical="center" wrapText="1"/>
    </xf>
    <xf numFmtId="0" fontId="3" fillId="2" borderId="27" xfId="0" applyFont="1" applyFill="1" applyBorder="1" applyAlignment="1" applyProtection="1">
      <alignment horizontal="center" vertical="center"/>
      <protection locked="0"/>
    </xf>
    <xf numFmtId="177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3" fillId="0" borderId="5" xfId="0" applyFont="1" applyFill="1" applyBorder="1" applyProtection="1">
      <alignment vertical="center"/>
    </xf>
    <xf numFmtId="0" fontId="3" fillId="0" borderId="9" xfId="0" applyFont="1" applyFill="1" applyBorder="1" applyProtection="1">
      <alignment vertical="center"/>
    </xf>
    <xf numFmtId="0" fontId="22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3" fillId="0" borderId="23" xfId="0" applyFont="1" applyFill="1" applyBorder="1" applyProtection="1">
      <alignment vertical="center"/>
    </xf>
    <xf numFmtId="0" fontId="3" fillId="0" borderId="3" xfId="0" applyFont="1" applyFill="1" applyBorder="1" applyProtection="1">
      <alignment vertical="center"/>
    </xf>
    <xf numFmtId="0" fontId="3" fillId="0" borderId="16" xfId="0" applyFont="1" applyFill="1" applyBorder="1" applyProtection="1">
      <alignment vertical="center"/>
    </xf>
    <xf numFmtId="0" fontId="3" fillId="2" borderId="0" xfId="0" applyFont="1" applyFill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center" vertical="center"/>
    </xf>
    <xf numFmtId="0" fontId="3" fillId="0" borderId="18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0" xfId="0" applyFont="1" applyBorder="1" applyAlignment="1" applyProtection="1">
      <alignment horizontal="right" vertical="center" shrinkToFit="1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right" vertical="center"/>
    </xf>
    <xf numFmtId="0" fontId="3" fillId="0" borderId="29" xfId="0" applyFont="1" applyBorder="1" applyAlignment="1" applyProtection="1">
      <alignment horizontal="right" vertical="center"/>
    </xf>
    <xf numFmtId="0" fontId="20" fillId="0" borderId="0" xfId="0" applyFont="1" applyFill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3" xfId="0" applyFont="1" applyBorder="1" applyAlignment="1" applyProtection="1">
      <alignment horizontal="right" vertical="center" shrinkToFit="1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19" fillId="9" borderId="6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Protection="1">
      <alignment vertical="center"/>
    </xf>
    <xf numFmtId="0" fontId="23" fillId="9" borderId="6" xfId="0" applyFont="1" applyFill="1" applyBorder="1" applyAlignment="1" applyProtection="1">
      <alignment horizontal="center" vertical="center" wrapText="1"/>
      <protection locked="0"/>
    </xf>
    <xf numFmtId="0" fontId="24" fillId="9" borderId="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right" vertical="center" shrinkToFit="1"/>
    </xf>
    <xf numFmtId="0" fontId="3" fillId="2" borderId="3" xfId="0" applyFont="1" applyFill="1" applyBorder="1" applyProtection="1">
      <alignment vertical="center"/>
    </xf>
    <xf numFmtId="0" fontId="3" fillId="11" borderId="2" xfId="0" applyFont="1" applyFill="1" applyBorder="1" applyAlignment="1" applyProtection="1">
      <alignment horizontal="center" vertical="center"/>
    </xf>
    <xf numFmtId="0" fontId="3" fillId="11" borderId="30" xfId="0" applyFont="1" applyFill="1" applyBorder="1" applyAlignment="1" applyProtection="1">
      <alignment horizontal="center" vertical="center"/>
    </xf>
    <xf numFmtId="0" fontId="3" fillId="11" borderId="12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5" fillId="12" borderId="0" xfId="0" applyFont="1" applyFill="1" applyAlignment="1" applyProtection="1">
      <alignment horizontal="center" vertical="center" wrapText="1" shrinkToFit="1"/>
    </xf>
    <xf numFmtId="0" fontId="25" fillId="12" borderId="0" xfId="0" applyFont="1" applyFill="1" applyAlignment="1" applyProtection="1">
      <alignment horizontal="center" vertical="center" shrinkToFit="1"/>
    </xf>
    <xf numFmtId="0" fontId="16" fillId="0" borderId="0" xfId="0" applyFont="1" applyAlignment="1" applyProtection="1">
      <alignment horizontal="left" vertical="center" wrapText="1"/>
    </xf>
    <xf numFmtId="0" fontId="20" fillId="2" borderId="0" xfId="0" applyFont="1" applyFill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5" fillId="13" borderId="0" xfId="0" applyFont="1" applyFill="1" applyAlignment="1" applyProtection="1">
      <alignment horizontal="center" vertical="center" wrapText="1"/>
    </xf>
    <xf numFmtId="0" fontId="16" fillId="0" borderId="0" xfId="0" applyFont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top" wrapText="1"/>
    </xf>
    <xf numFmtId="0" fontId="29" fillId="0" borderId="2" xfId="0" applyFont="1" applyFill="1" applyBorder="1" applyAlignment="1" applyProtection="1">
      <alignment horizontal="center" vertical="center" wrapText="1"/>
    </xf>
    <xf numFmtId="0" fontId="29" fillId="0" borderId="3" xfId="0" applyFont="1" applyFill="1" applyBorder="1" applyAlignment="1" applyProtection="1">
      <alignment horizontal="center" vertical="center" wrapText="1"/>
    </xf>
    <xf numFmtId="0" fontId="29" fillId="0" borderId="16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right" vertical="center"/>
    </xf>
    <xf numFmtId="0" fontId="19" fillId="0" borderId="0" xfId="0" applyFont="1" applyFill="1" applyBorder="1" applyAlignment="1" applyProtection="1">
      <alignment horizontal="left" vertical="top"/>
      <protection locked="0"/>
    </xf>
    <xf numFmtId="0" fontId="18" fillId="0" borderId="37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6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3" xfId="0" applyFont="1" applyBorder="1" applyAlignment="1" applyProtection="1">
      <alignment horizontal="right" vertical="center"/>
    </xf>
    <xf numFmtId="0" fontId="19" fillId="10" borderId="4" xfId="0" applyFont="1" applyFill="1" applyBorder="1" applyAlignment="1" applyProtection="1">
      <alignment horizontal="center" vertical="top" wrapText="1"/>
    </xf>
    <xf numFmtId="0" fontId="19" fillId="10" borderId="5" xfId="0" applyFont="1" applyFill="1" applyBorder="1" applyAlignment="1" applyProtection="1">
      <alignment horizontal="center" vertical="top" wrapText="1"/>
    </xf>
    <xf numFmtId="0" fontId="19" fillId="10" borderId="9" xfId="0" applyFont="1" applyFill="1" applyBorder="1" applyAlignment="1" applyProtection="1">
      <alignment horizontal="center" vertical="top" wrapText="1"/>
    </xf>
    <xf numFmtId="0" fontId="3" fillId="0" borderId="0" xfId="0" applyFont="1" applyBorder="1" applyAlignment="1" applyProtection="1">
      <alignment horizontal="center" vertical="center"/>
    </xf>
    <xf numFmtId="0" fontId="24" fillId="7" borderId="6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24" fillId="3" borderId="6" xfId="0" applyFont="1" applyFill="1" applyBorder="1" applyAlignment="1" applyProtection="1">
      <alignment horizontal="center" vertical="center"/>
    </xf>
    <xf numFmtId="0" fontId="24" fillId="3" borderId="9" xfId="0" applyFont="1" applyFill="1" applyBorder="1" applyAlignment="1" applyProtection="1">
      <alignment horizontal="center" vertical="center"/>
    </xf>
    <xf numFmtId="0" fontId="20" fillId="0" borderId="0" xfId="0" applyFont="1" applyFill="1" applyAlignment="1" applyProtection="1">
      <alignment horizontal="left" vertical="center"/>
    </xf>
    <xf numFmtId="0" fontId="24" fillId="8" borderId="6" xfId="0" applyFont="1" applyFill="1" applyBorder="1" applyAlignment="1" applyProtection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</xf>
    <xf numFmtId="0" fontId="19" fillId="3" borderId="5" xfId="0" applyFont="1" applyFill="1" applyBorder="1" applyAlignment="1" applyProtection="1">
      <alignment horizontal="center" vertical="center"/>
    </xf>
    <xf numFmtId="0" fontId="28" fillId="0" borderId="0" xfId="0" applyFont="1" applyAlignment="1" applyProtection="1">
      <alignment horizontal="center" vertical="center"/>
    </xf>
    <xf numFmtId="0" fontId="24" fillId="5" borderId="2" xfId="0" applyFont="1" applyFill="1" applyBorder="1" applyAlignment="1" applyProtection="1">
      <alignment horizontal="center" vertical="center"/>
    </xf>
    <xf numFmtId="0" fontId="24" fillId="5" borderId="3" xfId="0" applyFont="1" applyFill="1" applyBorder="1" applyAlignment="1" applyProtection="1">
      <alignment horizontal="center" vertical="center"/>
    </xf>
    <xf numFmtId="0" fontId="24" fillId="5" borderId="1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3" fillId="2" borderId="16" xfId="0" applyFont="1" applyFill="1" applyBorder="1" applyAlignment="1" applyProtection="1">
      <alignment horizontal="left" vertical="center"/>
      <protection locked="0"/>
    </xf>
    <xf numFmtId="0" fontId="19" fillId="8" borderId="2" xfId="0" applyFont="1" applyFill="1" applyBorder="1" applyAlignment="1" applyProtection="1">
      <alignment horizontal="center" vertical="center"/>
    </xf>
    <xf numFmtId="0" fontId="19" fillId="8" borderId="1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right" vertical="center"/>
      <protection locked="0"/>
    </xf>
    <xf numFmtId="0" fontId="3" fillId="2" borderId="3" xfId="0" applyFont="1" applyFill="1" applyBorder="1" applyAlignment="1" applyProtection="1">
      <alignment horizontal="right" vertical="center"/>
      <protection locked="0"/>
    </xf>
    <xf numFmtId="0" fontId="19" fillId="3" borderId="6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19" fillId="4" borderId="4" xfId="0" applyFont="1" applyFill="1" applyBorder="1" applyAlignment="1" applyProtection="1">
      <alignment horizontal="center" vertical="center"/>
    </xf>
    <xf numFmtId="0" fontId="19" fillId="4" borderId="5" xfId="0" applyFont="1" applyFill="1" applyBorder="1" applyAlignment="1" applyProtection="1">
      <alignment horizontal="center" vertical="center"/>
    </xf>
    <xf numFmtId="0" fontId="19" fillId="4" borderId="9" xfId="0" applyFont="1" applyFill="1" applyBorder="1" applyAlignment="1" applyProtection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5" borderId="6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</xf>
    <xf numFmtId="0" fontId="18" fillId="0" borderId="48" xfId="0" applyFont="1" applyFill="1" applyBorder="1" applyAlignment="1" applyProtection="1">
      <alignment horizontal="center" vertical="center" shrinkToFit="1"/>
    </xf>
    <xf numFmtId="0" fontId="18" fillId="0" borderId="43" xfId="0" applyFont="1" applyFill="1" applyBorder="1" applyAlignment="1" applyProtection="1">
      <alignment horizontal="center" vertical="center" shrinkToFit="1"/>
    </xf>
    <xf numFmtId="0" fontId="19" fillId="5" borderId="5" xfId="0" applyFont="1" applyFill="1" applyBorder="1" applyAlignment="1" applyProtection="1">
      <alignment horizontal="center" vertical="center"/>
    </xf>
    <xf numFmtId="0" fontId="19" fillId="5" borderId="9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left" vertical="center"/>
      <protection locked="0"/>
    </xf>
    <xf numFmtId="0" fontId="20" fillId="0" borderId="12" xfId="0" applyFont="1" applyFill="1" applyBorder="1" applyAlignment="1" applyProtection="1">
      <alignment horizontal="left" vertical="center"/>
    </xf>
    <xf numFmtId="0" fontId="24" fillId="7" borderId="4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left" vertical="center"/>
    </xf>
    <xf numFmtId="0" fontId="18" fillId="0" borderId="16" xfId="0" applyFont="1" applyBorder="1" applyAlignment="1" applyProtection="1">
      <alignment horizontal="left" vertical="center"/>
    </xf>
    <xf numFmtId="0" fontId="27" fillId="2" borderId="2" xfId="0" applyFont="1" applyFill="1" applyBorder="1" applyAlignment="1" applyProtection="1">
      <alignment horizontal="center" vertical="center"/>
      <protection locked="0"/>
    </xf>
    <xf numFmtId="0" fontId="27" fillId="2" borderId="3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2" borderId="20" xfId="0" applyFont="1" applyFill="1" applyBorder="1" applyAlignment="1" applyProtection="1">
      <alignment horizontal="left" vertical="top" wrapText="1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19" fillId="7" borderId="4" xfId="0" applyFont="1" applyFill="1" applyBorder="1" applyAlignment="1" applyProtection="1">
      <alignment horizontal="center" vertical="center"/>
    </xf>
    <xf numFmtId="0" fontId="19" fillId="7" borderId="9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19" fillId="2" borderId="14" xfId="0" applyFont="1" applyFill="1" applyBorder="1" applyAlignment="1" applyProtection="1">
      <alignment horizontal="left" vertical="top" wrapText="1"/>
      <protection locked="0"/>
    </xf>
    <xf numFmtId="0" fontId="19" fillId="2" borderId="12" xfId="0" applyFont="1" applyFill="1" applyBorder="1" applyAlignment="1" applyProtection="1">
      <alignment horizontal="left" vertical="top" wrapText="1"/>
      <protection locked="0"/>
    </xf>
    <xf numFmtId="0" fontId="19" fillId="2" borderId="20" xfId="0" applyFont="1" applyFill="1" applyBorder="1" applyAlignment="1" applyProtection="1">
      <alignment horizontal="left" vertical="top" wrapText="1"/>
      <protection locked="0"/>
    </xf>
    <xf numFmtId="0" fontId="18" fillId="0" borderId="16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 shrinkToFit="1"/>
    </xf>
    <xf numFmtId="0" fontId="19" fillId="9" borderId="6" xfId="0" applyFont="1" applyFill="1" applyBorder="1" applyAlignment="1" applyProtection="1">
      <alignment horizontal="center" vertical="center"/>
    </xf>
    <xf numFmtId="0" fontId="3" fillId="0" borderId="41" xfId="0" applyFont="1" applyBorder="1" applyAlignment="1" applyProtection="1">
      <alignment horizontal="left" vertical="center"/>
      <protection locked="0"/>
    </xf>
    <xf numFmtId="0" fontId="3" fillId="0" borderId="47" xfId="0" applyFont="1" applyBorder="1" applyAlignment="1" applyProtection="1">
      <alignment horizontal="left" vertical="center"/>
      <protection locked="0"/>
    </xf>
    <xf numFmtId="0" fontId="3" fillId="0" borderId="42" xfId="0" applyFont="1" applyBorder="1" applyAlignment="1" applyProtection="1">
      <alignment horizontal="left" vertical="center"/>
      <protection locked="0"/>
    </xf>
    <xf numFmtId="0" fontId="19" fillId="10" borderId="4" xfId="0" applyFont="1" applyFill="1" applyBorder="1" applyAlignment="1" applyProtection="1">
      <alignment horizontal="center" vertical="center"/>
    </xf>
    <xf numFmtId="0" fontId="19" fillId="10" borderId="9" xfId="0" applyFont="1" applyFill="1" applyBorder="1" applyAlignment="1" applyProtection="1">
      <alignment horizontal="center" vertical="center"/>
    </xf>
    <xf numFmtId="0" fontId="18" fillId="10" borderId="6" xfId="0" applyFont="1" applyFill="1" applyBorder="1" applyAlignment="1" applyProtection="1">
      <alignment horizontal="center" vertical="center"/>
    </xf>
    <xf numFmtId="0" fontId="18" fillId="10" borderId="2" xfId="0" applyFont="1" applyFill="1" applyBorder="1" applyAlignment="1" applyProtection="1">
      <alignment horizontal="center" vertical="center"/>
    </xf>
    <xf numFmtId="0" fontId="18" fillId="10" borderId="3" xfId="0" applyFont="1" applyFill="1" applyBorder="1" applyAlignment="1" applyProtection="1">
      <alignment horizontal="center" vertical="center"/>
    </xf>
    <xf numFmtId="0" fontId="18" fillId="10" borderId="18" xfId="0" applyFont="1" applyFill="1" applyBorder="1" applyAlignment="1" applyProtection="1">
      <alignment horizontal="center" vertical="center"/>
    </xf>
    <xf numFmtId="0" fontId="18" fillId="10" borderId="8" xfId="0" applyFont="1" applyFill="1" applyBorder="1" applyAlignment="1" applyProtection="1">
      <alignment horizontal="center" vertical="center"/>
    </xf>
    <xf numFmtId="0" fontId="19" fillId="10" borderId="5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3" fillId="0" borderId="35" xfId="0" applyFont="1" applyFill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right" vertical="center" wrapText="1"/>
    </xf>
    <xf numFmtId="0" fontId="18" fillId="0" borderId="16" xfId="0" applyFont="1" applyBorder="1" applyAlignment="1" applyProtection="1">
      <alignment horizontal="right" vertical="center"/>
    </xf>
    <xf numFmtId="0" fontId="18" fillId="0" borderId="20" xfId="0" applyFont="1" applyBorder="1" applyAlignment="1" applyProtection="1">
      <alignment horizontal="center" vertical="center" shrinkToFit="1"/>
    </xf>
    <xf numFmtId="0" fontId="18" fillId="0" borderId="9" xfId="0" applyFont="1" applyBorder="1" applyAlignment="1" applyProtection="1">
      <alignment horizontal="center" vertical="center" shrinkToFit="1"/>
    </xf>
    <xf numFmtId="0" fontId="18" fillId="0" borderId="14" xfId="0" applyFont="1" applyBorder="1" applyAlignment="1" applyProtection="1">
      <alignment horizontal="center" vertical="center" shrinkToFit="1"/>
    </xf>
    <xf numFmtId="0" fontId="18" fillId="0" borderId="14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20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right" vertical="top" wrapText="1"/>
    </xf>
    <xf numFmtId="0" fontId="18" fillId="0" borderId="8" xfId="0" applyFont="1" applyBorder="1" applyAlignment="1" applyProtection="1">
      <alignment horizontal="right" vertical="top" wrapText="1"/>
    </xf>
    <xf numFmtId="0" fontId="18" fillId="0" borderId="22" xfId="0" applyFont="1" applyBorder="1" applyAlignment="1" applyProtection="1">
      <alignment horizontal="right" vertical="top" wrapText="1"/>
    </xf>
    <xf numFmtId="0" fontId="18" fillId="0" borderId="23" xfId="0" applyFont="1" applyBorder="1" applyAlignment="1" applyProtection="1">
      <alignment horizontal="right" vertical="top" wrapText="1"/>
    </xf>
    <xf numFmtId="0" fontId="18" fillId="0" borderId="14" xfId="0" applyFont="1" applyBorder="1" applyAlignment="1" applyProtection="1">
      <alignment horizontal="right" vertical="top" wrapText="1"/>
    </xf>
    <xf numFmtId="0" fontId="18" fillId="0" borderId="20" xfId="0" applyFont="1" applyBorder="1" applyAlignment="1" applyProtection="1">
      <alignment horizontal="right" vertical="top" wrapText="1"/>
    </xf>
    <xf numFmtId="0" fontId="18" fillId="0" borderId="39" xfId="0" applyFont="1" applyBorder="1" applyAlignment="1" applyProtection="1">
      <alignment horizontal="center" vertical="center"/>
    </xf>
    <xf numFmtId="0" fontId="19" fillId="10" borderId="6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right" vertical="center"/>
    </xf>
    <xf numFmtId="0" fontId="18" fillId="0" borderId="3" xfId="0" applyFont="1" applyBorder="1" applyAlignment="1" applyProtection="1">
      <alignment horizontal="right" vertical="center"/>
    </xf>
    <xf numFmtId="0" fontId="18" fillId="0" borderId="39" xfId="0" applyFont="1" applyBorder="1" applyAlignment="1" applyProtection="1">
      <alignment horizontal="right" vertical="center"/>
    </xf>
    <xf numFmtId="0" fontId="3" fillId="2" borderId="34" xfId="0" applyFont="1" applyFill="1" applyBorder="1" applyAlignment="1" applyProtection="1">
      <alignment horizontal="left" vertical="center"/>
      <protection locked="0"/>
    </xf>
    <xf numFmtId="0" fontId="3" fillId="2" borderId="40" xfId="0" applyFont="1" applyFill="1" applyBorder="1" applyAlignment="1" applyProtection="1">
      <alignment horizontal="left" vertical="center"/>
      <protection locked="0"/>
    </xf>
    <xf numFmtId="0" fontId="3" fillId="2" borderId="35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18" fillId="0" borderId="44" xfId="0" applyFont="1" applyBorder="1" applyAlignment="1" applyProtection="1">
      <alignment horizontal="center" vertical="center"/>
    </xf>
    <xf numFmtId="0" fontId="18" fillId="0" borderId="45" xfId="0" applyFont="1" applyBorder="1" applyAlignment="1" applyProtection="1">
      <alignment horizontal="center" vertical="center"/>
    </xf>
    <xf numFmtId="0" fontId="18" fillId="0" borderId="46" xfId="0" applyFont="1" applyBorder="1" applyAlignment="1" applyProtection="1">
      <alignment horizontal="center" vertical="center"/>
    </xf>
    <xf numFmtId="0" fontId="18" fillId="0" borderId="22" xfId="0" applyFont="1" applyBorder="1" applyAlignment="1" applyProtection="1">
      <alignment horizontal="left" vertical="center" shrinkToFit="1"/>
    </xf>
    <xf numFmtId="0" fontId="18" fillId="0" borderId="43" xfId="0" applyFont="1" applyBorder="1" applyAlignment="1" applyProtection="1">
      <alignment horizontal="left" vertical="center" shrinkToFit="1"/>
    </xf>
    <xf numFmtId="0" fontId="18" fillId="0" borderId="2" xfId="0" applyFont="1" applyBorder="1" applyAlignment="1" applyProtection="1">
      <alignment horizontal="right" vertical="center" wrapText="1" shrinkToFit="1"/>
    </xf>
    <xf numFmtId="0" fontId="18" fillId="0" borderId="3" xfId="0" applyFont="1" applyBorder="1" applyAlignment="1" applyProtection="1">
      <alignment horizontal="right" vertical="center" shrinkToFit="1"/>
    </xf>
    <xf numFmtId="0" fontId="18" fillId="0" borderId="39" xfId="0" applyFont="1" applyBorder="1" applyAlignment="1" applyProtection="1">
      <alignment horizontal="right" vertical="center" shrinkToFit="1"/>
    </xf>
    <xf numFmtId="0" fontId="3" fillId="2" borderId="34" xfId="0" applyFont="1" applyFill="1" applyBorder="1" applyAlignment="1" applyProtection="1">
      <alignment horizontal="left" vertical="center" shrinkToFit="1"/>
      <protection locked="0"/>
    </xf>
    <xf numFmtId="0" fontId="3" fillId="2" borderId="40" xfId="0" applyFont="1" applyFill="1" applyBorder="1" applyAlignment="1" applyProtection="1">
      <alignment horizontal="left" vertical="center" shrinkToFit="1"/>
      <protection locked="0"/>
    </xf>
    <xf numFmtId="0" fontId="3" fillId="2" borderId="35" xfId="0" applyFont="1" applyFill="1" applyBorder="1" applyAlignment="1" applyProtection="1">
      <alignment horizontal="left" vertical="center" shrinkToFit="1"/>
      <protection locked="0"/>
    </xf>
    <xf numFmtId="0" fontId="3" fillId="2" borderId="10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 applyProtection="1">
      <alignment horizontal="left" vertical="center"/>
      <protection locked="0"/>
    </xf>
    <xf numFmtId="0" fontId="18" fillId="0" borderId="2" xfId="0" applyFont="1" applyFill="1" applyBorder="1" applyAlignment="1" applyProtection="1">
      <alignment horizontal="right" vertical="center"/>
    </xf>
    <xf numFmtId="0" fontId="18" fillId="0" borderId="3" xfId="0" applyFont="1" applyFill="1" applyBorder="1" applyAlignment="1" applyProtection="1">
      <alignment horizontal="right" vertical="center"/>
    </xf>
    <xf numFmtId="0" fontId="18" fillId="0" borderId="16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8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22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23" xfId="0" applyFont="1" applyFill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right" vertical="center"/>
    </xf>
    <xf numFmtId="0" fontId="18" fillId="0" borderId="12" xfId="0" applyFont="1" applyBorder="1" applyAlignment="1" applyProtection="1">
      <alignment horizontal="right" vertical="center"/>
    </xf>
    <xf numFmtId="0" fontId="18" fillId="0" borderId="20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 applyProtection="1">
      <alignment horizontal="right" vertical="center"/>
    </xf>
    <xf numFmtId="0" fontId="18" fillId="0" borderId="38" xfId="0" applyFont="1" applyBorder="1" applyAlignment="1" applyProtection="1">
      <alignment horizontal="right" vertical="center"/>
    </xf>
    <xf numFmtId="0" fontId="22" fillId="0" borderId="4" xfId="0" applyFont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left" vertical="top"/>
    </xf>
    <xf numFmtId="0" fontId="3" fillId="0" borderId="20" xfId="0" applyFont="1" applyBorder="1" applyAlignment="1" applyProtection="1">
      <alignment horizontal="left" vertical="top"/>
    </xf>
    <xf numFmtId="0" fontId="19" fillId="5" borderId="4" xfId="0" applyFont="1" applyFill="1" applyBorder="1" applyAlignment="1" applyProtection="1">
      <alignment horizontal="center" vertical="center" wrapText="1"/>
    </xf>
    <xf numFmtId="0" fontId="19" fillId="5" borderId="9" xfId="0" applyFont="1" applyFill="1" applyBorder="1" applyAlignment="1" applyProtection="1">
      <alignment horizontal="center" vertical="center" wrapText="1"/>
    </xf>
    <xf numFmtId="0" fontId="24" fillId="5" borderId="6" xfId="0" applyFont="1" applyFill="1" applyBorder="1" applyAlignment="1" applyProtection="1">
      <alignment horizontal="center" vertical="center"/>
    </xf>
    <xf numFmtId="0" fontId="3" fillId="0" borderId="74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center" vertical="center" shrinkToFit="1"/>
    </xf>
    <xf numFmtId="0" fontId="3" fillId="0" borderId="75" xfId="0" applyFont="1" applyBorder="1" applyAlignment="1" applyProtection="1">
      <alignment horizontal="center" vertical="center" shrinkToFit="1"/>
    </xf>
    <xf numFmtId="0" fontId="3" fillId="0" borderId="29" xfId="0" applyFont="1" applyBorder="1" applyAlignment="1" applyProtection="1">
      <alignment horizontal="left" vertical="center"/>
    </xf>
    <xf numFmtId="0" fontId="3" fillId="0" borderId="76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53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left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5" fillId="15" borderId="50" xfId="0" applyFont="1" applyFill="1" applyBorder="1" applyAlignment="1" applyProtection="1">
      <alignment horizontal="center" vertical="center" textRotation="255" wrapText="1" shrinkToFit="1"/>
    </xf>
    <xf numFmtId="0" fontId="5" fillId="15" borderId="9" xfId="0" applyFont="1" applyFill="1" applyBorder="1" applyAlignment="1" applyProtection="1">
      <alignment horizontal="center" vertical="center" textRotation="255" wrapText="1" shrinkToFit="1"/>
    </xf>
    <xf numFmtId="0" fontId="3" fillId="0" borderId="2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11" xfId="0" applyFont="1" applyBorder="1" applyAlignment="1" applyProtection="1">
      <alignment horizontal="left" vertical="top" wrapText="1"/>
    </xf>
    <xf numFmtId="0" fontId="3" fillId="0" borderId="73" xfId="0" applyFont="1" applyBorder="1" applyAlignment="1" applyProtection="1">
      <alignment horizontal="left" vertical="top" wrapText="1"/>
    </xf>
    <xf numFmtId="0" fontId="3" fillId="0" borderId="61" xfId="0" applyFont="1" applyBorder="1" applyAlignment="1" applyProtection="1">
      <alignment horizontal="left" vertical="top" wrapText="1"/>
    </xf>
    <xf numFmtId="0" fontId="3" fillId="0" borderId="72" xfId="0" applyFont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top"/>
    </xf>
    <xf numFmtId="0" fontId="3" fillId="0" borderId="19" xfId="0" applyFont="1" applyFill="1" applyBorder="1" applyAlignment="1" applyProtection="1">
      <alignment horizontal="left" vertical="top"/>
    </xf>
    <xf numFmtId="0" fontId="3" fillId="0" borderId="12" xfId="0" applyFont="1" applyBorder="1" applyAlignment="1" applyProtection="1">
      <alignment horizontal="left" vertical="center" shrinkToFit="1"/>
    </xf>
    <xf numFmtId="0" fontId="3" fillId="0" borderId="55" xfId="0" applyFont="1" applyBorder="1" applyAlignment="1" applyProtection="1">
      <alignment horizontal="center" vertical="center"/>
    </xf>
    <xf numFmtId="0" fontId="3" fillId="0" borderId="56" xfId="0" applyFont="1" applyBorder="1" applyAlignment="1" applyProtection="1">
      <alignment horizontal="center" vertical="center"/>
    </xf>
    <xf numFmtId="0" fontId="3" fillId="14" borderId="55" xfId="0" applyFont="1" applyFill="1" applyBorder="1" applyAlignment="1" applyProtection="1">
      <alignment horizontal="center" vertical="center" wrapText="1"/>
    </xf>
    <xf numFmtId="0" fontId="3" fillId="14" borderId="18" xfId="0" applyFont="1" applyFill="1" applyBorder="1" applyAlignment="1" applyProtection="1">
      <alignment horizontal="center" vertical="center" wrapText="1"/>
    </xf>
    <xf numFmtId="0" fontId="3" fillId="14" borderId="8" xfId="0" applyFont="1" applyFill="1" applyBorder="1" applyAlignment="1" applyProtection="1">
      <alignment horizontal="center" vertical="center" wrapText="1"/>
    </xf>
    <xf numFmtId="0" fontId="3" fillId="14" borderId="24" xfId="0" applyFont="1" applyFill="1" applyBorder="1" applyAlignment="1" applyProtection="1">
      <alignment horizontal="center" vertical="center" wrapText="1"/>
    </xf>
    <xf numFmtId="0" fontId="3" fillId="14" borderId="0" xfId="0" applyFont="1" applyFill="1" applyBorder="1" applyAlignment="1" applyProtection="1">
      <alignment horizontal="center" vertical="center" wrapText="1"/>
    </xf>
    <xf numFmtId="0" fontId="3" fillId="14" borderId="23" xfId="0" applyFont="1" applyFill="1" applyBorder="1" applyAlignment="1" applyProtection="1">
      <alignment horizontal="center" vertical="center" wrapText="1"/>
    </xf>
    <xf numFmtId="0" fontId="3" fillId="14" borderId="56" xfId="0" applyFont="1" applyFill="1" applyBorder="1" applyAlignment="1" applyProtection="1">
      <alignment horizontal="center" vertical="center" wrapText="1"/>
    </xf>
    <xf numFmtId="0" fontId="3" fillId="14" borderId="12" xfId="0" applyFont="1" applyFill="1" applyBorder="1" applyAlignment="1" applyProtection="1">
      <alignment horizontal="center" vertical="center" wrapText="1"/>
    </xf>
    <xf numFmtId="0" fontId="3" fillId="14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11" xfId="0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 applyProtection="1">
      <alignment horizontal="left" vertical="top" wrapText="1"/>
    </xf>
    <xf numFmtId="0" fontId="3" fillId="0" borderId="12" xfId="0" applyFont="1" applyFill="1" applyBorder="1" applyAlignment="1" applyProtection="1">
      <alignment horizontal="left" vertical="top" wrapText="1"/>
    </xf>
    <xf numFmtId="0" fontId="3" fillId="0" borderId="15" xfId="0" applyFont="1" applyFill="1" applyBorder="1" applyAlignment="1" applyProtection="1">
      <alignment horizontal="left" vertical="top" wrapText="1"/>
    </xf>
    <xf numFmtId="0" fontId="3" fillId="0" borderId="10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left" vertical="center"/>
    </xf>
    <xf numFmtId="0" fontId="3" fillId="0" borderId="14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left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left" vertical="center" shrinkToFit="1"/>
    </xf>
    <xf numFmtId="0" fontId="3" fillId="0" borderId="18" xfId="0" applyFont="1" applyFill="1" applyBorder="1" applyAlignment="1" applyProtection="1">
      <alignment horizontal="left" vertical="center" shrinkToFit="1"/>
    </xf>
    <xf numFmtId="0" fontId="3" fillId="0" borderId="19" xfId="0" applyFont="1" applyFill="1" applyBorder="1" applyAlignment="1" applyProtection="1">
      <alignment horizontal="left" vertical="center" shrinkToFit="1"/>
    </xf>
    <xf numFmtId="0" fontId="3" fillId="0" borderId="14" xfId="0" applyFont="1" applyFill="1" applyBorder="1" applyAlignment="1" applyProtection="1">
      <alignment horizontal="left" vertical="center" shrinkToFit="1"/>
    </xf>
    <xf numFmtId="0" fontId="3" fillId="0" borderId="12" xfId="0" applyFont="1" applyFill="1" applyBorder="1" applyAlignment="1" applyProtection="1">
      <alignment horizontal="left" vertical="center" shrinkToFit="1"/>
    </xf>
    <xf numFmtId="0" fontId="3" fillId="0" borderId="15" xfId="0" applyFont="1" applyFill="1" applyBorder="1" applyAlignment="1" applyProtection="1">
      <alignment horizontal="left" vertical="center" shrinkToFit="1"/>
    </xf>
    <xf numFmtId="0" fontId="3" fillId="15" borderId="55" xfId="0" applyFont="1" applyFill="1" applyBorder="1" applyAlignment="1" applyProtection="1">
      <alignment horizontal="center" vertical="center"/>
    </xf>
    <xf numFmtId="0" fontId="3" fillId="15" borderId="18" xfId="0" applyFont="1" applyFill="1" applyBorder="1" applyAlignment="1" applyProtection="1">
      <alignment horizontal="center" vertical="center"/>
    </xf>
    <xf numFmtId="0" fontId="3" fillId="15" borderId="8" xfId="0" applyFont="1" applyFill="1" applyBorder="1" applyAlignment="1" applyProtection="1">
      <alignment horizontal="center" vertical="center"/>
    </xf>
    <xf numFmtId="0" fontId="3" fillId="14" borderId="56" xfId="0" applyFont="1" applyFill="1" applyBorder="1" applyAlignment="1" applyProtection="1">
      <alignment horizontal="center" vertical="center"/>
    </xf>
    <xf numFmtId="0" fontId="3" fillId="14" borderId="12" xfId="0" applyFont="1" applyFill="1" applyBorder="1" applyAlignment="1" applyProtection="1">
      <alignment horizontal="center" vertical="center"/>
    </xf>
    <xf numFmtId="0" fontId="3" fillId="14" borderId="20" xfId="0" applyFont="1" applyFill="1" applyBorder="1" applyAlignment="1" applyProtection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60" xfId="0" applyFont="1" applyFill="1" applyBorder="1" applyAlignment="1" applyProtection="1">
      <alignment horizontal="center" vertical="center"/>
    </xf>
    <xf numFmtId="0" fontId="3" fillId="0" borderId="72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56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horizontal="right" vertical="center"/>
    </xf>
    <xf numFmtId="0" fontId="4" fillId="0" borderId="17" xfId="0" applyFont="1" applyBorder="1" applyAlignment="1" applyProtection="1">
      <alignment horizontal="right" vertical="center"/>
    </xf>
    <xf numFmtId="0" fontId="3" fillId="15" borderId="24" xfId="0" applyFont="1" applyFill="1" applyBorder="1" applyAlignment="1" applyProtection="1">
      <alignment horizontal="center" vertical="center"/>
    </xf>
    <xf numFmtId="0" fontId="3" fillId="15" borderId="0" xfId="0" applyFont="1" applyFill="1" applyBorder="1" applyAlignment="1" applyProtection="1">
      <alignment horizontal="center" vertical="center"/>
    </xf>
    <xf numFmtId="0" fontId="3" fillId="15" borderId="23" xfId="0" applyFont="1" applyFill="1" applyBorder="1" applyAlignment="1" applyProtection="1">
      <alignment horizontal="center" vertical="center"/>
    </xf>
    <xf numFmtId="0" fontId="3" fillId="0" borderId="68" xfId="0" applyFont="1" applyFill="1" applyBorder="1" applyAlignment="1" applyProtection="1">
      <alignment horizontal="center" vertical="center" wrapText="1"/>
    </xf>
    <xf numFmtId="0" fontId="3" fillId="0" borderId="69" xfId="0" applyFont="1" applyFill="1" applyBorder="1" applyAlignment="1" applyProtection="1">
      <alignment horizontal="center" vertical="center" wrapText="1"/>
    </xf>
    <xf numFmtId="0" fontId="3" fillId="0" borderId="70" xfId="0" applyFont="1" applyFill="1" applyBorder="1" applyAlignment="1" applyProtection="1">
      <alignment horizontal="center" vertical="center" wrapText="1"/>
    </xf>
    <xf numFmtId="0" fontId="3" fillId="0" borderId="71" xfId="0" applyFont="1" applyFill="1" applyBorder="1" applyAlignment="1" applyProtection="1">
      <alignment horizontal="center" vertical="center" wrapText="1"/>
    </xf>
    <xf numFmtId="0" fontId="3" fillId="0" borderId="63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15" borderId="2" xfId="0" applyFont="1" applyFill="1" applyBorder="1" applyAlignment="1" applyProtection="1">
      <alignment horizontal="center" vertical="center"/>
    </xf>
    <xf numFmtId="0" fontId="3" fillId="15" borderId="16" xfId="0" applyFont="1" applyFill="1" applyBorder="1" applyAlignment="1" applyProtection="1">
      <alignment horizontal="center" vertical="center"/>
    </xf>
    <xf numFmtId="0" fontId="3" fillId="15" borderId="53" xfId="0" applyFont="1" applyFill="1" applyBorder="1" applyAlignment="1" applyProtection="1">
      <alignment horizontal="center" vertical="center"/>
    </xf>
    <xf numFmtId="0" fontId="3" fillId="15" borderId="6" xfId="0" applyFont="1" applyFill="1" applyBorder="1" applyAlignment="1" applyProtection="1">
      <alignment horizontal="center" vertical="center"/>
    </xf>
    <xf numFmtId="0" fontId="3" fillId="0" borderId="67" xfId="0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left" vertical="center" shrinkToFit="1"/>
    </xf>
    <xf numFmtId="0" fontId="3" fillId="14" borderId="6" xfId="0" applyFont="1" applyFill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right" vertical="center"/>
    </xf>
    <xf numFmtId="0" fontId="3" fillId="0" borderId="12" xfId="0" applyFont="1" applyFill="1" applyBorder="1" applyAlignment="1" applyProtection="1">
      <alignment horizontal="right" vertical="center"/>
    </xf>
    <xf numFmtId="0" fontId="3" fillId="15" borderId="63" xfId="0" applyFont="1" applyFill="1" applyBorder="1" applyAlignment="1" applyProtection="1">
      <alignment horizontal="center" vertical="center" wrapText="1"/>
    </xf>
    <xf numFmtId="0" fontId="3" fillId="15" borderId="13" xfId="0" applyFont="1" applyFill="1" applyBorder="1" applyAlignment="1" applyProtection="1">
      <alignment horizontal="center" vertical="center" wrapText="1"/>
    </xf>
    <xf numFmtId="0" fontId="3" fillId="15" borderId="24" xfId="0" applyFont="1" applyFill="1" applyBorder="1" applyAlignment="1" applyProtection="1">
      <alignment horizontal="center" vertical="center" wrapText="1"/>
    </xf>
    <xf numFmtId="0" fontId="3" fillId="15" borderId="0" xfId="0" applyFont="1" applyFill="1" applyBorder="1" applyAlignment="1" applyProtection="1">
      <alignment horizontal="center" vertical="center" wrapText="1"/>
    </xf>
    <xf numFmtId="0" fontId="4" fillId="0" borderId="12" xfId="0" applyFont="1" applyBorder="1" applyAlignment="1" applyProtection="1">
      <alignment horizontal="left" vertical="center" shrinkToFit="1"/>
    </xf>
    <xf numFmtId="0" fontId="5" fillId="0" borderId="0" xfId="0" applyFont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0" fontId="3" fillId="15" borderId="28" xfId="0" applyFont="1" applyFill="1" applyBorder="1" applyAlignment="1" applyProtection="1">
      <alignment horizontal="center" vertical="center"/>
    </xf>
    <xf numFmtId="0" fontId="3" fillId="15" borderId="49" xfId="0" applyFont="1" applyFill="1" applyBorder="1" applyAlignment="1" applyProtection="1">
      <alignment horizontal="center" vertical="center"/>
    </xf>
    <xf numFmtId="0" fontId="3" fillId="14" borderId="14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right" vertical="center"/>
    </xf>
    <xf numFmtId="0" fontId="3" fillId="0" borderId="14" xfId="0" applyFont="1" applyFill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left" vertical="center"/>
    </xf>
    <xf numFmtId="0" fontId="5" fillId="0" borderId="64" xfId="0" applyFont="1" applyBorder="1" applyAlignment="1" applyProtection="1">
      <alignment horizontal="left" vertical="top"/>
    </xf>
    <xf numFmtId="0" fontId="5" fillId="0" borderId="65" xfId="0" applyFont="1" applyBorder="1" applyAlignment="1" applyProtection="1">
      <alignment horizontal="left" vertical="top"/>
    </xf>
    <xf numFmtId="0" fontId="5" fillId="0" borderId="66" xfId="0" applyFont="1" applyBorder="1" applyAlignment="1" applyProtection="1">
      <alignment horizontal="left" vertical="top"/>
    </xf>
    <xf numFmtId="0" fontId="3" fillId="15" borderId="55" xfId="0" applyFont="1" applyFill="1" applyBorder="1" applyAlignment="1" applyProtection="1">
      <alignment horizontal="center" vertical="center" wrapText="1"/>
    </xf>
    <xf numFmtId="0" fontId="3" fillId="15" borderId="18" xfId="0" applyFont="1" applyFill="1" applyBorder="1" applyAlignment="1" applyProtection="1">
      <alignment horizontal="center" vertical="center" wrapText="1"/>
    </xf>
    <xf numFmtId="0" fontId="3" fillId="15" borderId="8" xfId="0" applyFont="1" applyFill="1" applyBorder="1" applyAlignment="1" applyProtection="1">
      <alignment horizontal="center" vertical="center" wrapText="1"/>
    </xf>
    <xf numFmtId="0" fontId="3" fillId="15" borderId="23" xfId="0" applyFont="1" applyFill="1" applyBorder="1" applyAlignment="1" applyProtection="1">
      <alignment horizontal="center" vertical="center" wrapText="1"/>
    </xf>
    <xf numFmtId="0" fontId="3" fillId="15" borderId="60" xfId="0" applyFont="1" applyFill="1" applyBorder="1" applyAlignment="1" applyProtection="1">
      <alignment horizontal="center" vertical="center" wrapText="1"/>
    </xf>
    <xf numFmtId="0" fontId="3" fillId="15" borderId="61" xfId="0" applyFont="1" applyFill="1" applyBorder="1" applyAlignment="1" applyProtection="1">
      <alignment horizontal="center" vertical="center" wrapText="1"/>
    </xf>
    <xf numFmtId="0" fontId="3" fillId="15" borderId="62" xfId="0" applyFont="1" applyFill="1" applyBorder="1" applyAlignment="1" applyProtection="1">
      <alignment horizontal="center" vertical="center" wrapText="1"/>
    </xf>
    <xf numFmtId="0" fontId="4" fillId="15" borderId="63" xfId="0" applyFont="1" applyFill="1" applyBorder="1" applyAlignment="1" applyProtection="1">
      <alignment horizontal="center" vertical="center" shrinkToFit="1"/>
    </xf>
    <xf numFmtId="0" fontId="4" fillId="15" borderId="13" xfId="0" applyFont="1" applyFill="1" applyBorder="1" applyAlignment="1" applyProtection="1">
      <alignment horizontal="center" vertical="center" shrinkToFit="1"/>
    </xf>
    <xf numFmtId="0" fontId="4" fillId="15" borderId="49" xfId="0" applyFont="1" applyFill="1" applyBorder="1" applyAlignment="1" applyProtection="1">
      <alignment horizontal="center" vertical="center" shrinkToFit="1"/>
    </xf>
    <xf numFmtId="0" fontId="4" fillId="15" borderId="56" xfId="0" applyFont="1" applyFill="1" applyBorder="1" applyAlignment="1" applyProtection="1">
      <alignment horizontal="center" vertical="center" shrinkToFit="1"/>
    </xf>
    <xf numFmtId="0" fontId="4" fillId="15" borderId="12" xfId="0" applyFont="1" applyFill="1" applyBorder="1" applyAlignment="1" applyProtection="1">
      <alignment horizontal="center" vertical="center" shrinkToFit="1"/>
    </xf>
    <xf numFmtId="0" fontId="4" fillId="15" borderId="20" xfId="0" applyFont="1" applyFill="1" applyBorder="1" applyAlignment="1" applyProtection="1">
      <alignment horizontal="center" vertical="center" shrinkToFit="1"/>
    </xf>
    <xf numFmtId="0" fontId="3" fillId="0" borderId="55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3" xfId="0" applyFont="1" applyBorder="1" applyAlignment="1" applyProtection="1">
      <alignment horizontal="center" vertical="center" wrapText="1"/>
    </xf>
    <xf numFmtId="0" fontId="3" fillId="0" borderId="56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20" xfId="0" applyFont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top"/>
    </xf>
    <xf numFmtId="0" fontId="5" fillId="0" borderId="18" xfId="0" applyFont="1" applyBorder="1" applyAlignment="1" applyProtection="1">
      <alignment horizontal="left" vertical="top"/>
    </xf>
    <xf numFmtId="0" fontId="5" fillId="0" borderId="19" xfId="0" applyFont="1" applyBorder="1" applyAlignment="1" applyProtection="1">
      <alignment horizontal="left" vertical="top"/>
    </xf>
    <xf numFmtId="0" fontId="4" fillId="0" borderId="10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3" fillId="0" borderId="57" xfId="0" applyFont="1" applyBorder="1" applyAlignment="1" applyProtection="1">
      <alignment horizontal="left" vertical="top" wrapText="1"/>
    </xf>
    <xf numFmtId="0" fontId="3" fillId="0" borderId="58" xfId="0" applyFont="1" applyBorder="1" applyAlignment="1" applyProtection="1">
      <alignment horizontal="left" vertical="top" wrapText="1"/>
    </xf>
    <xf numFmtId="0" fontId="3" fillId="0" borderId="59" xfId="0" applyFont="1" applyBorder="1" applyAlignment="1" applyProtection="1">
      <alignment horizontal="left" vertical="top" wrapText="1"/>
    </xf>
    <xf numFmtId="0" fontId="3" fillId="0" borderId="19" xfId="0" applyFont="1" applyFill="1" applyBorder="1" applyAlignment="1" applyProtection="1">
      <alignment horizontal="left" vertical="center"/>
    </xf>
    <xf numFmtId="0" fontId="3" fillId="15" borderId="13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center" shrinkToFit="1"/>
    </xf>
    <xf numFmtId="0" fontId="3" fillId="0" borderId="17" xfId="0" applyFont="1" applyBorder="1" applyAlignment="1" applyProtection="1">
      <alignment horizontal="left" vertical="center" shrinkToFit="1"/>
    </xf>
    <xf numFmtId="0" fontId="9" fillId="0" borderId="0" xfId="0" applyFont="1" applyBorder="1" applyAlignment="1" applyProtection="1">
      <alignment horizontal="left" vertical="center"/>
    </xf>
    <xf numFmtId="0" fontId="3" fillId="15" borderId="14" xfId="0" applyFont="1" applyFill="1" applyBorder="1" applyAlignment="1" applyProtection="1">
      <alignment horizontal="center" vertical="center"/>
    </xf>
    <xf numFmtId="0" fontId="3" fillId="15" borderId="12" xfId="0" applyFont="1" applyFill="1" applyBorder="1" applyAlignment="1" applyProtection="1">
      <alignment horizontal="center" vertical="center"/>
    </xf>
    <xf numFmtId="0" fontId="3" fillId="15" borderId="2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</xf>
    <xf numFmtId="0" fontId="3" fillId="14" borderId="55" xfId="0" applyFont="1" applyFill="1" applyBorder="1" applyAlignment="1" applyProtection="1">
      <alignment horizontal="center" vertical="center"/>
    </xf>
    <xf numFmtId="0" fontId="3" fillId="14" borderId="18" xfId="0" applyFont="1" applyFill="1" applyBorder="1" applyAlignment="1" applyProtection="1">
      <alignment horizontal="center" vertical="center"/>
    </xf>
    <xf numFmtId="0" fontId="3" fillId="14" borderId="24" xfId="0" applyFont="1" applyFill="1" applyBorder="1" applyAlignment="1" applyProtection="1">
      <alignment horizontal="center" vertical="center"/>
    </xf>
    <xf numFmtId="0" fontId="3" fillId="14" borderId="0" xfId="0" applyFont="1" applyFill="1" applyBorder="1" applyAlignment="1" applyProtection="1">
      <alignment horizontal="center" vertical="center"/>
    </xf>
    <xf numFmtId="0" fontId="3" fillId="6" borderId="55" xfId="0" applyFont="1" applyFill="1" applyBorder="1" applyAlignment="1" applyProtection="1">
      <alignment horizontal="center" vertical="top"/>
    </xf>
    <xf numFmtId="0" fontId="3" fillId="6" borderId="18" xfId="0" applyFont="1" applyFill="1" applyBorder="1" applyAlignment="1" applyProtection="1">
      <alignment horizontal="center" vertical="top"/>
    </xf>
    <xf numFmtId="0" fontId="3" fillId="6" borderId="8" xfId="0" applyFont="1" applyFill="1" applyBorder="1" applyAlignment="1" applyProtection="1">
      <alignment horizontal="center" vertical="top"/>
    </xf>
    <xf numFmtId="0" fontId="3" fillId="14" borderId="8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right" vertical="center"/>
    </xf>
    <xf numFmtId="0" fontId="3" fillId="0" borderId="18" xfId="0" applyFont="1" applyFill="1" applyBorder="1" applyAlignment="1" applyProtection="1">
      <alignment horizontal="right" vertical="center"/>
    </xf>
    <xf numFmtId="0" fontId="3" fillId="14" borderId="10" xfId="0" applyFont="1" applyFill="1" applyBorder="1" applyAlignment="1" applyProtection="1">
      <alignment horizontal="center" vertical="center"/>
    </xf>
    <xf numFmtId="0" fontId="3" fillId="14" borderId="19" xfId="0" applyFont="1" applyFill="1" applyBorder="1" applyAlignment="1" applyProtection="1">
      <alignment horizontal="center" vertical="center"/>
    </xf>
    <xf numFmtId="0" fontId="3" fillId="14" borderId="15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12" xfId="0" applyFont="1" applyBorder="1" applyAlignment="1" applyProtection="1">
      <alignment horizontal="right" vertical="center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5" fillId="15" borderId="28" xfId="0" applyFont="1" applyFill="1" applyBorder="1" applyAlignment="1" applyProtection="1">
      <alignment horizontal="center" vertical="center" textRotation="255" wrapText="1" shrinkToFit="1"/>
    </xf>
    <xf numFmtId="0" fontId="5" fillId="15" borderId="50" xfId="0" applyFont="1" applyFill="1" applyBorder="1" applyAlignment="1" applyProtection="1">
      <alignment horizontal="center" vertical="center" textRotation="255" wrapText="1"/>
    </xf>
    <xf numFmtId="0" fontId="5" fillId="15" borderId="9" xfId="0" applyFont="1" applyFill="1" applyBorder="1" applyAlignment="1" applyProtection="1">
      <alignment horizontal="center" vertical="center" textRotation="255" wrapText="1"/>
    </xf>
    <xf numFmtId="0" fontId="9" fillId="0" borderId="0" xfId="0" applyFont="1" applyFill="1" applyBorder="1" applyAlignment="1" applyProtection="1">
      <alignment horizontal="left" vertical="center"/>
    </xf>
    <xf numFmtId="0" fontId="3" fillId="6" borderId="10" xfId="0" applyFont="1" applyFill="1" applyBorder="1" applyAlignment="1" applyProtection="1">
      <alignment horizontal="left" vertical="top" wrapText="1"/>
    </xf>
    <xf numFmtId="0" fontId="3" fillId="6" borderId="18" xfId="0" applyFont="1" applyFill="1" applyBorder="1" applyAlignment="1" applyProtection="1">
      <alignment horizontal="left" vertical="top" wrapText="1"/>
    </xf>
    <xf numFmtId="0" fontId="3" fillId="6" borderId="19" xfId="0" applyFont="1" applyFill="1" applyBorder="1" applyAlignment="1" applyProtection="1">
      <alignment horizontal="left" vertical="top" wrapText="1"/>
    </xf>
    <xf numFmtId="0" fontId="3" fillId="6" borderId="22" xfId="0" applyFont="1" applyFill="1" applyBorder="1" applyAlignment="1" applyProtection="1">
      <alignment horizontal="left" vertical="top" wrapText="1"/>
    </xf>
    <xf numFmtId="0" fontId="3" fillId="6" borderId="0" xfId="0" applyFont="1" applyFill="1" applyBorder="1" applyAlignment="1" applyProtection="1">
      <alignment horizontal="left" vertical="top" wrapText="1"/>
    </xf>
    <xf numFmtId="0" fontId="3" fillId="6" borderId="11" xfId="0" applyFont="1" applyFill="1" applyBorder="1" applyAlignment="1" applyProtection="1">
      <alignment horizontal="left" vertical="top" wrapText="1"/>
    </xf>
    <xf numFmtId="0" fontId="3" fillId="0" borderId="18" xfId="0" applyFont="1" applyBorder="1" applyAlignment="1" applyProtection="1">
      <alignment horizontal="right" vertical="center" shrinkToFi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14" borderId="10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/>
    </xf>
    <xf numFmtId="0" fontId="5" fillId="0" borderId="18" xfId="0" applyFont="1" applyBorder="1" applyAlignment="1" applyProtection="1">
      <alignment horizontal="left" vertical="center"/>
    </xf>
    <xf numFmtId="0" fontId="5" fillId="0" borderId="19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 shrinkToFit="1"/>
    </xf>
    <xf numFmtId="0" fontId="3" fillId="0" borderId="15" xfId="0" applyFont="1" applyBorder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right" vertical="center" shrinkToFit="1"/>
    </xf>
    <xf numFmtId="0" fontId="3" fillId="0" borderId="3" xfId="0" applyFont="1" applyBorder="1" applyAlignment="1" applyProtection="1">
      <alignment horizontal="right" vertical="center" shrinkToFit="1"/>
    </xf>
    <xf numFmtId="0" fontId="3" fillId="15" borderId="54" xfId="0" applyFont="1" applyFill="1" applyBorder="1" applyAlignment="1" applyProtection="1">
      <alignment horizontal="center" vertical="center"/>
    </xf>
    <xf numFmtId="0" fontId="3" fillId="15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9" xfId="0" applyFont="1" applyFill="1" applyBorder="1" applyAlignment="1" applyProtection="1">
      <alignment horizontal="left" vertical="center"/>
    </xf>
    <xf numFmtId="0" fontId="3" fillId="0" borderId="50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 shrinkToFit="1"/>
    </xf>
    <xf numFmtId="0" fontId="3" fillId="0" borderId="21" xfId="0" applyFont="1" applyFill="1" applyBorder="1" applyAlignment="1" applyProtection="1">
      <alignment horizontal="left" vertical="center" shrinkToFit="1"/>
    </xf>
    <xf numFmtId="0" fontId="3" fillId="14" borderId="51" xfId="0" applyFont="1" applyFill="1" applyBorder="1" applyAlignment="1" applyProtection="1">
      <alignment horizontal="center" vertical="center"/>
    </xf>
    <xf numFmtId="0" fontId="3" fillId="14" borderId="52" xfId="0" applyFont="1" applyFill="1" applyBorder="1" applyAlignment="1" applyProtection="1">
      <alignment horizontal="center" vertical="center"/>
    </xf>
    <xf numFmtId="0" fontId="3" fillId="14" borderId="53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21">
    <dxf>
      <fill>
        <patternFill>
          <bgColor rgb="FFFFFFCC"/>
        </patternFill>
      </fill>
    </dxf>
    <dxf>
      <fill>
        <patternFill patternType="solid">
          <bgColor rgb="FFFFFFCC"/>
        </patternFill>
      </fill>
    </dxf>
    <dxf>
      <fill>
        <patternFill patternType="solid"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323849</xdr:colOff>
      <xdr:row>52</xdr:row>
      <xdr:rowOff>47625</xdr:rowOff>
    </xdr:from>
    <xdr:to>
      <xdr:col>12</xdr:col>
      <xdr:colOff>123824</xdr:colOff>
      <xdr:row>53</xdr:row>
      <xdr:rowOff>228600</xdr:rowOff>
    </xdr:to>
    <xdr:sp macro="" textlink="">
      <xdr:nvSpPr>
        <xdr:cNvPr id="2" name="左大かっこ 1"/>
        <xdr:cNvSpPr/>
      </xdr:nvSpPr>
      <xdr:spPr>
        <a:xfrm>
          <a:off x="3562349" y="12715875"/>
          <a:ext cx="123825" cy="438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76200</xdr:colOff>
      <xdr:row>52</xdr:row>
      <xdr:rowOff>66675</xdr:rowOff>
    </xdr:from>
    <xdr:to>
      <xdr:col>22</xdr:col>
      <xdr:colOff>200025</xdr:colOff>
      <xdr:row>53</xdr:row>
      <xdr:rowOff>247650</xdr:rowOff>
    </xdr:to>
    <xdr:sp macro="" textlink="">
      <xdr:nvSpPr>
        <xdr:cNvPr id="4" name="左大かっこ 3"/>
        <xdr:cNvSpPr/>
      </xdr:nvSpPr>
      <xdr:spPr>
        <a:xfrm rot="10800000">
          <a:off x="6877050" y="12734925"/>
          <a:ext cx="123825" cy="438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285750</xdr:colOff>
      <xdr:row>59</xdr:row>
      <xdr:rowOff>47625</xdr:rowOff>
    </xdr:from>
    <xdr:to>
      <xdr:col>15</xdr:col>
      <xdr:colOff>85725</xdr:colOff>
      <xdr:row>60</xdr:row>
      <xdr:rowOff>228600</xdr:rowOff>
    </xdr:to>
    <xdr:sp macro="" textlink="">
      <xdr:nvSpPr>
        <xdr:cNvPr id="5" name="左大かっこ 4"/>
        <xdr:cNvSpPr/>
      </xdr:nvSpPr>
      <xdr:spPr>
        <a:xfrm>
          <a:off x="4495800" y="14516100"/>
          <a:ext cx="123825" cy="438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123825</xdr:colOff>
      <xdr:row>59</xdr:row>
      <xdr:rowOff>47625</xdr:rowOff>
    </xdr:from>
    <xdr:to>
      <xdr:col>22</xdr:col>
      <xdr:colOff>247650</xdr:colOff>
      <xdr:row>60</xdr:row>
      <xdr:rowOff>228600</xdr:rowOff>
    </xdr:to>
    <xdr:sp macro="" textlink="">
      <xdr:nvSpPr>
        <xdr:cNvPr id="6" name="左大かっこ 5"/>
        <xdr:cNvSpPr/>
      </xdr:nvSpPr>
      <xdr:spPr>
        <a:xfrm rot="10800000">
          <a:off x="6924675" y="14516100"/>
          <a:ext cx="123825" cy="4381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&#20837;&#21147;&#29992;&#35430;&#34892;&#29256;&#65289;&#65343;&#20837;&#38498;&#24773;&#22577;&#12471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akahasi-yu\Desktop\&#36864;&#38498;&#35519;&#25972;&#20849;&#26377;&#24773;&#22577;&#12471;&#12540;&#12488;&#21152;&#24037;&#2001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このシートに必要事項を入力してください"/>
      <sheetName val="入院時情報シート"/>
      <sheetName val="情報提供連絡票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退院調整 (1)"/>
      <sheetName val="退院調整 (2)"/>
      <sheetName val="退院調整 (3)"/>
    </sheetNames>
    <sheetDataSet>
      <sheetData sheetId="0">
        <row r="17">
          <cell r="AO17" t="str">
            <v>□</v>
          </cell>
        </row>
        <row r="18">
          <cell r="AO18" t="str">
            <v>☑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view="pageBreakPreview" zoomScaleNormal="100" zoomScaleSheetLayoutView="100" workbookViewId="0">
      <selection activeCell="M4" sqref="M4"/>
    </sheetView>
  </sheetViews>
  <sheetFormatPr defaultRowHeight="14.25" x14ac:dyDescent="0.15"/>
  <cols>
    <col min="1" max="16384" width="9" style="157"/>
  </cols>
  <sheetData>
    <row r="1" spans="1:9" ht="82.5" customHeight="1" x14ac:dyDescent="0.15">
      <c r="A1" s="195" t="s">
        <v>452</v>
      </c>
      <c r="B1" s="195"/>
      <c r="C1" s="195"/>
      <c r="D1" s="195"/>
      <c r="E1" s="195"/>
      <c r="F1" s="195"/>
      <c r="G1" s="195"/>
      <c r="H1" s="195"/>
      <c r="I1" s="195"/>
    </row>
    <row r="3" spans="1:9" ht="28.5" customHeight="1" x14ac:dyDescent="0.15">
      <c r="A3" s="158"/>
      <c r="B3" s="196"/>
      <c r="C3" s="196"/>
    </row>
    <row r="4" spans="1:9" x14ac:dyDescent="0.15">
      <c r="B4" s="197"/>
      <c r="C4" s="197"/>
    </row>
    <row r="5" spans="1:9" ht="26.25" customHeight="1" x14ac:dyDescent="0.15">
      <c r="A5" s="191">
        <v>1</v>
      </c>
      <c r="B5" s="198" t="s">
        <v>447</v>
      </c>
      <c r="C5" s="198"/>
      <c r="E5" s="194" t="s">
        <v>448</v>
      </c>
      <c r="F5" s="199"/>
      <c r="G5" s="199"/>
      <c r="H5" s="199"/>
      <c r="I5" s="199"/>
    </row>
    <row r="6" spans="1:9" ht="26.25" customHeight="1" x14ac:dyDescent="0.15">
      <c r="A6" s="191"/>
      <c r="B6" s="198"/>
      <c r="C6" s="198"/>
      <c r="E6" s="199"/>
      <c r="F6" s="199"/>
      <c r="G6" s="199"/>
      <c r="H6" s="199"/>
      <c r="I6" s="199"/>
    </row>
    <row r="7" spans="1:9" ht="21.75" customHeight="1" x14ac:dyDescent="0.15"/>
    <row r="8" spans="1:9" ht="21.75" customHeight="1" x14ac:dyDescent="0.15"/>
    <row r="9" spans="1:9" ht="26.25" customHeight="1" x14ac:dyDescent="0.15">
      <c r="A9" s="191">
        <v>2</v>
      </c>
      <c r="B9" s="192" t="s">
        <v>451</v>
      </c>
      <c r="C9" s="193"/>
      <c r="E9" s="194" t="s">
        <v>450</v>
      </c>
      <c r="F9" s="194"/>
      <c r="G9" s="194"/>
      <c r="H9" s="194"/>
      <c r="I9" s="194"/>
    </row>
    <row r="10" spans="1:9" ht="26.25" customHeight="1" x14ac:dyDescent="0.15">
      <c r="A10" s="191"/>
      <c r="B10" s="193"/>
      <c r="C10" s="193"/>
      <c r="E10" s="194"/>
      <c r="F10" s="194"/>
      <c r="G10" s="194"/>
      <c r="H10" s="194"/>
      <c r="I10" s="194"/>
    </row>
    <row r="11" spans="1:9" ht="21.75" customHeight="1" x14ac:dyDescent="0.15">
      <c r="E11" s="194"/>
      <c r="F11" s="194"/>
      <c r="G11" s="194"/>
      <c r="H11" s="194"/>
      <c r="I11" s="194"/>
    </row>
    <row r="12" spans="1:9" ht="21.75" customHeight="1" x14ac:dyDescent="0.15"/>
    <row r="13" spans="1:9" ht="26.25" customHeight="1" x14ac:dyDescent="0.15"/>
    <row r="14" spans="1:9" ht="26.25" customHeight="1" x14ac:dyDescent="0.15"/>
    <row r="15" spans="1:9" ht="14.25" customHeight="1" x14ac:dyDescent="0.15"/>
  </sheetData>
  <sheetProtection selectLockedCells="1"/>
  <mergeCells count="9">
    <mergeCell ref="A9:A10"/>
    <mergeCell ref="B9:C10"/>
    <mergeCell ref="E9:I11"/>
    <mergeCell ref="A1:I1"/>
    <mergeCell ref="B3:C3"/>
    <mergeCell ref="B4:C4"/>
    <mergeCell ref="A5:A6"/>
    <mergeCell ref="B5:C6"/>
    <mergeCell ref="E5:I6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</sheetPr>
  <dimension ref="A1:AG212"/>
  <sheetViews>
    <sheetView showGridLines="0" view="pageBreakPreview" topLeftCell="A58" zoomScale="115" zoomScaleNormal="100" zoomScaleSheetLayoutView="115" workbookViewId="0">
      <selection activeCell="B61" sqref="B61"/>
    </sheetView>
  </sheetViews>
  <sheetFormatPr defaultRowHeight="14.25" x14ac:dyDescent="0.15"/>
  <cols>
    <col min="1" max="1" width="16.125" style="99" customWidth="1"/>
    <col min="2" max="8" width="9.125" style="99" customWidth="1"/>
    <col min="9" max="9" width="11.375" style="99" customWidth="1"/>
    <col min="10" max="10" width="10.625" style="99" customWidth="1"/>
    <col min="11" max="11" width="5.5" style="99" customWidth="1"/>
    <col min="12" max="27" width="9" style="99"/>
    <col min="28" max="28" width="18.125" style="99" bestFit="1" customWidth="1"/>
    <col min="29" max="29" width="12" style="99" bestFit="1" customWidth="1"/>
    <col min="30" max="30" width="9" style="99"/>
    <col min="31" max="31" width="12" style="99" bestFit="1" customWidth="1"/>
    <col min="32" max="16384" width="9" style="99"/>
  </cols>
  <sheetData>
    <row r="1" spans="1:31" ht="25.5" x14ac:dyDescent="0.15">
      <c r="A1" s="237" t="s">
        <v>346</v>
      </c>
      <c r="B1" s="237"/>
      <c r="C1" s="237"/>
      <c r="D1" s="237"/>
      <c r="E1" s="237"/>
      <c r="F1" s="237"/>
      <c r="G1" s="237"/>
      <c r="H1" s="237"/>
      <c r="I1" s="237"/>
    </row>
    <row r="2" spans="1:31" ht="25.5" x14ac:dyDescent="0.15">
      <c r="A2" s="166"/>
      <c r="B2" s="168" t="s">
        <v>446</v>
      </c>
      <c r="C2" s="167"/>
      <c r="D2" s="167"/>
      <c r="E2" s="167"/>
      <c r="F2" s="167"/>
      <c r="G2" s="167"/>
      <c r="H2" s="167"/>
      <c r="I2" s="167"/>
    </row>
    <row r="3" spans="1:31" ht="25.5" customHeight="1" thickBot="1" x14ac:dyDescent="0.2">
      <c r="A3" s="100"/>
      <c r="B3" s="100"/>
      <c r="C3" s="100"/>
      <c r="D3" s="100"/>
      <c r="E3" s="100"/>
      <c r="F3" s="100"/>
      <c r="G3" s="100"/>
      <c r="H3" s="100"/>
      <c r="I3" s="100"/>
      <c r="AE3" s="104" t="e">
        <f>DATEVALUE(B4&amp;C4&amp;D4&amp;E4&amp;F4&amp;G4&amp;H4)</f>
        <v>#VALUE!</v>
      </c>
    </row>
    <row r="4" spans="1:31" ht="27.75" customHeight="1" thickBot="1" x14ac:dyDescent="0.2">
      <c r="A4" s="101" t="s">
        <v>12</v>
      </c>
      <c r="B4" s="189"/>
      <c r="C4" s="1"/>
      <c r="D4" s="102" t="s">
        <v>196</v>
      </c>
      <c r="E4" s="1"/>
      <c r="F4" s="102" t="s">
        <v>197</v>
      </c>
      <c r="G4" s="1"/>
      <c r="H4" s="103" t="s">
        <v>198</v>
      </c>
      <c r="K4" s="105"/>
      <c r="AE4" s="104"/>
    </row>
    <row r="5" spans="1:31" x14ac:dyDescent="0.15">
      <c r="B5" s="108" t="s">
        <v>474</v>
      </c>
      <c r="E5" s="105"/>
      <c r="G5" s="105"/>
      <c r="I5" s="105"/>
      <c r="AE5" s="99" t="s">
        <v>470</v>
      </c>
    </row>
    <row r="6" spans="1:31" ht="27.75" customHeight="1" x14ac:dyDescent="0.15">
      <c r="AE6" s="99" t="s">
        <v>195</v>
      </c>
    </row>
    <row r="7" spans="1:31" ht="27.75" customHeight="1" x14ac:dyDescent="0.15">
      <c r="A7" s="202" t="s">
        <v>347</v>
      </c>
      <c r="B7" s="202"/>
      <c r="C7" s="202"/>
      <c r="D7" s="202"/>
      <c r="E7" s="202"/>
      <c r="F7" s="202"/>
      <c r="G7" s="202"/>
      <c r="H7" s="202"/>
      <c r="I7" s="202"/>
    </row>
    <row r="8" spans="1:31" ht="27.75" customHeight="1" x14ac:dyDescent="0.15">
      <c r="A8" s="106" t="s">
        <v>199</v>
      </c>
      <c r="B8" s="238" t="s">
        <v>200</v>
      </c>
      <c r="C8" s="239"/>
      <c r="D8" s="239"/>
      <c r="E8" s="239"/>
      <c r="F8" s="239"/>
      <c r="G8" s="239"/>
      <c r="H8" s="239"/>
      <c r="I8" s="240"/>
      <c r="J8" s="108"/>
    </row>
    <row r="9" spans="1:31" ht="27.75" customHeight="1" x14ac:dyDescent="0.15">
      <c r="A9" s="107" t="s">
        <v>348</v>
      </c>
      <c r="B9" s="241"/>
      <c r="C9" s="242"/>
      <c r="D9" s="242"/>
      <c r="E9" s="242"/>
      <c r="F9" s="242"/>
      <c r="G9" s="242"/>
      <c r="H9" s="242"/>
      <c r="I9" s="243"/>
      <c r="J9" s="108"/>
    </row>
    <row r="10" spans="1:31" ht="27.75" customHeight="1" x14ac:dyDescent="0.15">
      <c r="A10" s="106" t="s">
        <v>202</v>
      </c>
      <c r="B10" s="241"/>
      <c r="C10" s="242"/>
      <c r="D10" s="242"/>
      <c r="E10" s="242"/>
      <c r="F10" s="242"/>
      <c r="G10" s="242"/>
      <c r="H10" s="242"/>
      <c r="I10" s="243"/>
      <c r="J10" s="108"/>
    </row>
    <row r="11" spans="1:31" ht="27.75" customHeight="1" x14ac:dyDescent="0.15">
      <c r="J11" s="108"/>
      <c r="AA11" s="99" t="s">
        <v>203</v>
      </c>
    </row>
    <row r="12" spans="1:31" ht="27.75" customHeight="1" x14ac:dyDescent="0.15">
      <c r="A12" s="202" t="s">
        <v>349</v>
      </c>
      <c r="B12" s="202"/>
      <c r="C12" s="202"/>
      <c r="D12" s="202"/>
      <c r="E12" s="202"/>
      <c r="F12" s="202"/>
      <c r="G12" s="202"/>
      <c r="H12" s="202"/>
      <c r="I12" s="202"/>
      <c r="J12" s="108"/>
      <c r="AA12" s="99" t="s">
        <v>204</v>
      </c>
    </row>
    <row r="13" spans="1:31" ht="27.75" customHeight="1" x14ac:dyDescent="0.15">
      <c r="A13" s="109" t="s">
        <v>199</v>
      </c>
      <c r="B13" s="229" t="s">
        <v>200</v>
      </c>
      <c r="C13" s="229"/>
      <c r="D13" s="229"/>
      <c r="E13" s="229"/>
      <c r="F13" s="229"/>
      <c r="G13" s="229"/>
      <c r="H13" s="229"/>
      <c r="I13" s="229"/>
    </row>
    <row r="14" spans="1:31" ht="27.75" customHeight="1" x14ac:dyDescent="0.15">
      <c r="A14" s="109" t="s">
        <v>201</v>
      </c>
      <c r="B14" s="230"/>
      <c r="C14" s="230"/>
      <c r="D14" s="230"/>
      <c r="E14" s="230"/>
      <c r="F14" s="230"/>
      <c r="G14" s="230"/>
      <c r="H14" s="230"/>
      <c r="I14" s="230"/>
    </row>
    <row r="15" spans="1:31" ht="27.75" customHeight="1" x14ac:dyDescent="0.15">
      <c r="A15" s="109" t="s">
        <v>350</v>
      </c>
      <c r="B15" s="230"/>
      <c r="C15" s="230"/>
      <c r="D15" s="230"/>
      <c r="E15" s="230"/>
      <c r="F15" s="230"/>
      <c r="G15" s="230"/>
      <c r="H15" s="230"/>
      <c r="I15" s="230"/>
    </row>
    <row r="16" spans="1:31" ht="27.75" customHeight="1" x14ac:dyDescent="0.15">
      <c r="A16" s="109" t="s">
        <v>351</v>
      </c>
      <c r="B16" s="230"/>
      <c r="C16" s="230"/>
      <c r="D16" s="230"/>
      <c r="E16" s="230"/>
      <c r="F16" s="230"/>
      <c r="G16" s="230"/>
      <c r="H16" s="230"/>
      <c r="I16" s="230"/>
    </row>
    <row r="17" spans="1:29" ht="27.75" customHeight="1" x14ac:dyDescent="0.15">
      <c r="A17" s="109" t="s">
        <v>352</v>
      </c>
      <c r="B17" s="241"/>
      <c r="C17" s="242"/>
      <c r="D17" s="242"/>
      <c r="E17" s="242"/>
      <c r="F17" s="242"/>
      <c r="G17" s="242"/>
      <c r="H17" s="242"/>
      <c r="I17" s="243"/>
    </row>
    <row r="18" spans="1:29" ht="27.75" customHeight="1" x14ac:dyDescent="0.15">
      <c r="A18" s="109" t="s">
        <v>353</v>
      </c>
      <c r="B18" s="241"/>
      <c r="C18" s="242"/>
      <c r="D18" s="242"/>
      <c r="E18" s="242"/>
      <c r="F18" s="242"/>
      <c r="G18" s="242"/>
      <c r="H18" s="242"/>
      <c r="I18" s="243"/>
    </row>
    <row r="19" spans="1:29" ht="27.75" customHeight="1" x14ac:dyDescent="0.15">
      <c r="A19" s="109" t="s">
        <v>354</v>
      </c>
      <c r="B19" s="241"/>
      <c r="C19" s="242"/>
      <c r="D19" s="242"/>
      <c r="E19" s="242"/>
      <c r="F19" s="242"/>
      <c r="G19" s="242"/>
      <c r="H19" s="242"/>
      <c r="I19" s="243"/>
    </row>
    <row r="20" spans="1:29" ht="27.75" customHeight="1" x14ac:dyDescent="0.15">
      <c r="A20" s="109" t="s">
        <v>205</v>
      </c>
      <c r="B20" s="230"/>
      <c r="C20" s="230"/>
      <c r="D20" s="230"/>
      <c r="E20" s="230"/>
      <c r="F20" s="230"/>
      <c r="G20" s="230"/>
      <c r="H20" s="230"/>
      <c r="I20" s="230"/>
    </row>
    <row r="21" spans="1:29" ht="27.75" customHeight="1" x14ac:dyDescent="0.15">
      <c r="A21" s="109" t="s">
        <v>206</v>
      </c>
      <c r="B21" s="230"/>
      <c r="C21" s="230"/>
      <c r="D21" s="230"/>
      <c r="E21" s="230"/>
      <c r="F21" s="230"/>
      <c r="G21" s="230"/>
      <c r="H21" s="230"/>
      <c r="I21" s="230"/>
    </row>
    <row r="22" spans="1:29" s="110" customFormat="1" ht="27.75" customHeight="1" x14ac:dyDescent="0.15">
      <c r="A22" s="99"/>
      <c r="B22" s="105"/>
      <c r="C22" s="105"/>
      <c r="D22" s="105"/>
      <c r="E22" s="105"/>
      <c r="F22" s="99"/>
      <c r="G22" s="99"/>
      <c r="H22" s="99"/>
      <c r="I22" s="99"/>
      <c r="Z22" s="99" t="s">
        <v>461</v>
      </c>
    </row>
    <row r="23" spans="1:29" ht="27.75" customHeight="1" x14ac:dyDescent="0.15">
      <c r="A23" s="233" t="s">
        <v>207</v>
      </c>
      <c r="B23" s="233"/>
      <c r="C23" s="233"/>
      <c r="D23" s="233"/>
      <c r="E23" s="233"/>
      <c r="F23" s="233"/>
      <c r="G23" s="233"/>
      <c r="H23" s="233"/>
      <c r="I23" s="233"/>
    </row>
    <row r="24" spans="1:29" s="110" customFormat="1" ht="27.75" customHeight="1" x14ac:dyDescent="0.15">
      <c r="A24" s="111" t="s">
        <v>199</v>
      </c>
      <c r="B24" s="234" t="s">
        <v>200</v>
      </c>
      <c r="C24" s="234"/>
      <c r="D24" s="234"/>
      <c r="E24" s="234"/>
      <c r="F24" s="234"/>
      <c r="G24" s="234"/>
      <c r="H24" s="234"/>
      <c r="I24" s="234"/>
    </row>
    <row r="25" spans="1:29" ht="27.75" customHeight="1" x14ac:dyDescent="0.15">
      <c r="A25" s="111" t="s">
        <v>209</v>
      </c>
      <c r="B25" s="230"/>
      <c r="C25" s="230"/>
      <c r="D25" s="230"/>
      <c r="E25" s="230"/>
      <c r="F25" s="230"/>
      <c r="G25" s="230"/>
      <c r="H25" s="230"/>
      <c r="I25" s="230"/>
    </row>
    <row r="26" spans="1:29" ht="27.75" customHeight="1" x14ac:dyDescent="0.15">
      <c r="A26" s="111" t="s">
        <v>210</v>
      </c>
      <c r="B26" s="230"/>
      <c r="C26" s="230"/>
      <c r="D26" s="230"/>
      <c r="E26" s="230"/>
      <c r="F26" s="230"/>
      <c r="G26" s="230"/>
      <c r="H26" s="230"/>
      <c r="I26" s="230"/>
    </row>
    <row r="27" spans="1:29" ht="27.75" customHeight="1" x14ac:dyDescent="0.15">
      <c r="A27" s="111" t="s">
        <v>211</v>
      </c>
      <c r="B27" s="2"/>
      <c r="C27" s="48"/>
      <c r="D27" s="48"/>
      <c r="E27" s="48"/>
      <c r="F27" s="48"/>
      <c r="G27" s="48"/>
      <c r="H27" s="48"/>
      <c r="I27" s="49"/>
      <c r="Z27" s="99" t="s">
        <v>213</v>
      </c>
    </row>
    <row r="28" spans="1:29" ht="27.75" customHeight="1" x14ac:dyDescent="0.15">
      <c r="A28" s="111" t="s">
        <v>9</v>
      </c>
      <c r="B28" s="270"/>
      <c r="C28" s="271"/>
      <c r="D28" s="200"/>
      <c r="E28" s="200"/>
      <c r="F28" s="200"/>
      <c r="G28" s="200"/>
      <c r="H28" s="200"/>
      <c r="I28" s="201"/>
      <c r="J28" s="108" t="s">
        <v>462</v>
      </c>
      <c r="Z28" s="99" t="s">
        <v>216</v>
      </c>
    </row>
    <row r="29" spans="1:29" ht="27.75" customHeight="1" x14ac:dyDescent="0.15">
      <c r="A29" s="111" t="s">
        <v>212</v>
      </c>
      <c r="B29" s="270"/>
      <c r="C29" s="271"/>
      <c r="D29" s="200"/>
      <c r="E29" s="200"/>
      <c r="F29" s="200"/>
      <c r="G29" s="200"/>
      <c r="H29" s="200"/>
      <c r="I29" s="201"/>
      <c r="J29" s="108" t="s">
        <v>462</v>
      </c>
      <c r="Z29" s="99" t="s">
        <v>218</v>
      </c>
      <c r="AA29" s="99" t="s">
        <v>219</v>
      </c>
      <c r="AB29" s="113" t="e">
        <f>VLOOKUP($B$30,$Z$29:$AA$31,2,FALSE)</f>
        <v>#N/A</v>
      </c>
      <c r="AC29" s="104" t="e">
        <f>DATEVALUE(AB29&amp;C30&amp;D30&amp;E30&amp;F30&amp;G30&amp;H30)</f>
        <v>#N/A</v>
      </c>
    </row>
    <row r="30" spans="1:29" ht="29.25" customHeight="1" x14ac:dyDescent="0.15">
      <c r="A30" s="111" t="s">
        <v>214</v>
      </c>
      <c r="B30" s="2"/>
      <c r="C30" s="3"/>
      <c r="D30" s="42" t="s">
        <v>196</v>
      </c>
      <c r="E30" s="3"/>
      <c r="F30" s="42" t="s">
        <v>197</v>
      </c>
      <c r="G30" s="3"/>
      <c r="H30" s="42" t="s">
        <v>198</v>
      </c>
      <c r="I30" s="112"/>
      <c r="J30" s="108" t="s">
        <v>215</v>
      </c>
      <c r="Z30" s="99" t="s">
        <v>220</v>
      </c>
      <c r="AA30" s="99" t="s">
        <v>221</v>
      </c>
    </row>
    <row r="31" spans="1:29" ht="27.75" customHeight="1" x14ac:dyDescent="0.15">
      <c r="A31" s="111" t="s">
        <v>217</v>
      </c>
      <c r="B31" s="188"/>
      <c r="C31" s="268" t="s">
        <v>472</v>
      </c>
      <c r="D31" s="268"/>
      <c r="E31" s="268"/>
      <c r="F31" s="268"/>
      <c r="G31" s="268"/>
      <c r="H31" s="268"/>
      <c r="I31" s="269"/>
      <c r="Z31" s="99" t="s">
        <v>223</v>
      </c>
      <c r="AA31" s="99" t="s">
        <v>224</v>
      </c>
    </row>
    <row r="32" spans="1:29" ht="27.75" customHeight="1" x14ac:dyDescent="0.15">
      <c r="A32" s="114" t="s">
        <v>355</v>
      </c>
      <c r="B32" s="241"/>
      <c r="C32" s="242"/>
      <c r="D32" s="242"/>
      <c r="E32" s="242"/>
      <c r="F32" s="242"/>
      <c r="G32" s="242"/>
      <c r="H32" s="242"/>
      <c r="I32" s="243"/>
    </row>
    <row r="33" spans="1:28" ht="27.75" customHeight="1" x14ac:dyDescent="0.15">
      <c r="A33" s="115" t="s">
        <v>24</v>
      </c>
      <c r="B33" s="188"/>
      <c r="C33" s="147"/>
      <c r="D33" s="50" t="s">
        <v>196</v>
      </c>
      <c r="E33" s="147"/>
      <c r="F33" s="50" t="s">
        <v>197</v>
      </c>
      <c r="G33" s="147"/>
      <c r="H33" s="50" t="s">
        <v>198</v>
      </c>
      <c r="I33" s="49"/>
      <c r="J33" s="108" t="s">
        <v>473</v>
      </c>
    </row>
    <row r="34" spans="1:28" ht="27.75" customHeight="1" x14ac:dyDescent="0.15">
      <c r="A34" s="116" t="s">
        <v>356</v>
      </c>
      <c r="B34" s="246"/>
      <c r="C34" s="247"/>
      <c r="D34" s="48" t="s">
        <v>358</v>
      </c>
      <c r="E34" s="244" t="s">
        <v>357</v>
      </c>
      <c r="F34" s="245"/>
      <c r="G34" s="246"/>
      <c r="H34" s="247"/>
      <c r="I34" s="49" t="s">
        <v>359</v>
      </c>
    </row>
    <row r="35" spans="1:28" ht="27.75" customHeight="1" x14ac:dyDescent="0.15">
      <c r="A35" s="115" t="s">
        <v>469</v>
      </c>
      <c r="B35" s="188"/>
      <c r="C35" s="187"/>
      <c r="D35" s="42" t="s">
        <v>196</v>
      </c>
      <c r="E35" s="187"/>
      <c r="F35" s="42" t="s">
        <v>197</v>
      </c>
      <c r="G35" s="187"/>
      <c r="H35" s="42" t="s">
        <v>198</v>
      </c>
      <c r="I35" s="112"/>
      <c r="J35" s="108" t="s">
        <v>473</v>
      </c>
      <c r="AB35" s="99" t="s">
        <v>227</v>
      </c>
    </row>
    <row r="36" spans="1:28" ht="27.75" customHeight="1" x14ac:dyDescent="0.15"/>
    <row r="37" spans="1:28" ht="27.75" customHeight="1" x14ac:dyDescent="0.15">
      <c r="A37" s="202" t="s">
        <v>222</v>
      </c>
      <c r="B37" s="202"/>
      <c r="C37" s="202"/>
      <c r="D37" s="202"/>
      <c r="E37" s="202"/>
      <c r="F37" s="203"/>
      <c r="G37" s="203"/>
      <c r="H37" s="203"/>
      <c r="I37" s="177"/>
      <c r="AB37" s="99" t="s">
        <v>362</v>
      </c>
    </row>
    <row r="38" spans="1:28" ht="27.75" customHeight="1" x14ac:dyDescent="0.15">
      <c r="A38" s="207" t="s">
        <v>463</v>
      </c>
      <c r="B38" s="207"/>
      <c r="C38" s="207"/>
      <c r="D38" s="207"/>
      <c r="E38" s="207"/>
      <c r="F38" s="207"/>
      <c r="G38" s="204"/>
      <c r="H38" s="205"/>
      <c r="I38" s="206"/>
    </row>
    <row r="39" spans="1:28" ht="27.75" customHeight="1" x14ac:dyDescent="0.15">
      <c r="A39" s="117" t="s">
        <v>199</v>
      </c>
      <c r="B39" s="231" t="s">
        <v>200</v>
      </c>
      <c r="C39" s="231"/>
      <c r="D39" s="231"/>
      <c r="E39" s="231"/>
      <c r="F39" s="231"/>
      <c r="G39" s="232"/>
      <c r="H39" s="232"/>
      <c r="I39" s="232"/>
    </row>
    <row r="40" spans="1:28" ht="27.75" customHeight="1" x14ac:dyDescent="0.15">
      <c r="A40" s="235" t="s">
        <v>225</v>
      </c>
      <c r="B40" s="248" t="s">
        <v>226</v>
      </c>
      <c r="C40" s="248"/>
      <c r="D40" s="249"/>
      <c r="E40" s="249"/>
      <c r="F40" s="249"/>
      <c r="G40" s="249"/>
      <c r="H40" s="249"/>
      <c r="I40" s="118" t="s">
        <v>361</v>
      </c>
      <c r="J40" s="108" t="s">
        <v>360</v>
      </c>
    </row>
    <row r="41" spans="1:28" ht="27.75" customHeight="1" x14ac:dyDescent="0.15">
      <c r="A41" s="236"/>
      <c r="B41" s="248" t="s">
        <v>210</v>
      </c>
      <c r="C41" s="248"/>
      <c r="D41" s="249"/>
      <c r="E41" s="249"/>
      <c r="F41" s="249"/>
      <c r="G41" s="249"/>
      <c r="H41" s="249"/>
      <c r="I41" s="4"/>
    </row>
    <row r="42" spans="1:28" ht="27.75" customHeight="1" x14ac:dyDescent="0.15">
      <c r="A42" s="236"/>
      <c r="B42" s="248" t="s">
        <v>212</v>
      </c>
      <c r="C42" s="248"/>
      <c r="D42" s="249"/>
      <c r="E42" s="249"/>
      <c r="F42" s="249"/>
      <c r="G42" s="249"/>
      <c r="H42" s="249"/>
      <c r="I42" s="155"/>
    </row>
    <row r="43" spans="1:28" ht="27.75" customHeight="1" x14ac:dyDescent="0.15">
      <c r="A43" s="236"/>
      <c r="B43" s="248" t="s">
        <v>228</v>
      </c>
      <c r="C43" s="248"/>
      <c r="D43" s="249"/>
      <c r="E43" s="249"/>
      <c r="F43" s="249"/>
      <c r="G43" s="249"/>
      <c r="H43" s="249"/>
      <c r="I43" s="155"/>
    </row>
    <row r="44" spans="1:28" ht="27.75" customHeight="1" x14ac:dyDescent="0.15">
      <c r="A44" s="236"/>
      <c r="B44" s="235" t="s">
        <v>9</v>
      </c>
      <c r="C44" s="235"/>
      <c r="D44" s="255"/>
      <c r="E44" s="255"/>
      <c r="F44" s="255"/>
      <c r="G44" s="255"/>
      <c r="H44" s="255"/>
      <c r="I44" s="155"/>
    </row>
    <row r="45" spans="1:28" ht="27.75" customHeight="1" x14ac:dyDescent="0.15">
      <c r="A45" s="250" t="s">
        <v>229</v>
      </c>
      <c r="B45" s="253" t="s">
        <v>208</v>
      </c>
      <c r="C45" s="253"/>
      <c r="D45" s="249"/>
      <c r="E45" s="249"/>
      <c r="F45" s="249"/>
      <c r="G45" s="249"/>
      <c r="H45" s="249"/>
      <c r="I45" s="119" t="s">
        <v>361</v>
      </c>
      <c r="J45" s="108" t="s">
        <v>360</v>
      </c>
    </row>
    <row r="46" spans="1:28" ht="27.75" customHeight="1" x14ac:dyDescent="0.15">
      <c r="A46" s="251"/>
      <c r="B46" s="253" t="s">
        <v>210</v>
      </c>
      <c r="C46" s="253"/>
      <c r="D46" s="249"/>
      <c r="E46" s="249"/>
      <c r="F46" s="249"/>
      <c r="G46" s="249"/>
      <c r="H46" s="249"/>
      <c r="I46" s="5"/>
    </row>
    <row r="47" spans="1:28" ht="27.75" customHeight="1" x14ac:dyDescent="0.15">
      <c r="A47" s="251"/>
      <c r="B47" s="253" t="s">
        <v>212</v>
      </c>
      <c r="C47" s="253"/>
      <c r="D47" s="249"/>
      <c r="E47" s="249"/>
      <c r="F47" s="249"/>
      <c r="G47" s="249"/>
      <c r="H47" s="249"/>
      <c r="I47" s="155"/>
    </row>
    <row r="48" spans="1:28" ht="27.75" customHeight="1" x14ac:dyDescent="0.15">
      <c r="A48" s="251"/>
      <c r="B48" s="253" t="s">
        <v>228</v>
      </c>
      <c r="C48" s="253"/>
      <c r="D48" s="249"/>
      <c r="E48" s="249"/>
      <c r="F48" s="249"/>
      <c r="G48" s="249"/>
      <c r="H48" s="249"/>
      <c r="I48" s="155"/>
    </row>
    <row r="49" spans="1:29" ht="27.75" customHeight="1" x14ac:dyDescent="0.15">
      <c r="A49" s="252"/>
      <c r="B49" s="253" t="s">
        <v>9</v>
      </c>
      <c r="C49" s="253"/>
      <c r="D49" s="249"/>
      <c r="E49" s="249"/>
      <c r="F49" s="249"/>
      <c r="G49" s="249"/>
      <c r="H49" s="249"/>
      <c r="I49" s="156"/>
    </row>
    <row r="50" spans="1:29" ht="27.75" customHeight="1" x14ac:dyDescent="0.15">
      <c r="A50" s="259" t="s">
        <v>230</v>
      </c>
      <c r="B50" s="260" t="s">
        <v>231</v>
      </c>
      <c r="C50" s="260"/>
      <c r="D50" s="261"/>
      <c r="E50" s="261"/>
      <c r="F50" s="261"/>
      <c r="G50" s="261"/>
      <c r="H50" s="261"/>
      <c r="I50" s="120" t="s">
        <v>361</v>
      </c>
      <c r="J50" s="108" t="s">
        <v>360</v>
      </c>
    </row>
    <row r="51" spans="1:29" ht="27.75" customHeight="1" x14ac:dyDescent="0.15">
      <c r="A51" s="259"/>
      <c r="B51" s="254" t="s">
        <v>210</v>
      </c>
      <c r="C51" s="254"/>
      <c r="D51" s="249"/>
      <c r="E51" s="249"/>
      <c r="F51" s="249"/>
      <c r="G51" s="249"/>
      <c r="H51" s="249"/>
      <c r="I51" s="6"/>
    </row>
    <row r="52" spans="1:29" ht="27.75" customHeight="1" x14ac:dyDescent="0.15">
      <c r="A52" s="259"/>
      <c r="B52" s="254" t="s">
        <v>212</v>
      </c>
      <c r="C52" s="254"/>
      <c r="D52" s="249"/>
      <c r="E52" s="249"/>
      <c r="F52" s="249"/>
      <c r="G52" s="249"/>
      <c r="H52" s="249"/>
      <c r="I52" s="155"/>
    </row>
    <row r="53" spans="1:29" ht="27.75" customHeight="1" x14ac:dyDescent="0.15">
      <c r="A53" s="259"/>
      <c r="B53" s="254" t="s">
        <v>228</v>
      </c>
      <c r="C53" s="254"/>
      <c r="D53" s="249"/>
      <c r="E53" s="249"/>
      <c r="F53" s="249"/>
      <c r="G53" s="249"/>
      <c r="H53" s="249"/>
      <c r="I53" s="155"/>
    </row>
    <row r="54" spans="1:29" ht="27.75" customHeight="1" x14ac:dyDescent="0.15">
      <c r="A54" s="260"/>
      <c r="B54" s="254" t="s">
        <v>9</v>
      </c>
      <c r="C54" s="254"/>
      <c r="D54" s="249"/>
      <c r="E54" s="249"/>
      <c r="F54" s="249"/>
      <c r="G54" s="249"/>
      <c r="H54" s="249"/>
      <c r="I54" s="156"/>
      <c r="AB54" s="99" t="s">
        <v>232</v>
      </c>
    </row>
    <row r="55" spans="1:29" ht="27.75" customHeight="1" thickBot="1" x14ac:dyDescent="0.2">
      <c r="B55" s="105"/>
      <c r="C55" s="105"/>
      <c r="D55" s="105"/>
      <c r="E55" s="105"/>
      <c r="F55" s="105"/>
      <c r="AC55" s="99" t="s">
        <v>363</v>
      </c>
    </row>
    <row r="56" spans="1:29" ht="27.75" customHeight="1" thickTop="1" thickBot="1" x14ac:dyDescent="0.2">
      <c r="A56" s="233" t="s">
        <v>365</v>
      </c>
      <c r="B56" s="233"/>
      <c r="C56" s="233"/>
      <c r="D56" s="233"/>
      <c r="E56" s="233"/>
      <c r="F56" s="153"/>
      <c r="G56" s="257" t="str">
        <f>IF(F56="","",IF(F56="同居","人数を入力してください→",""))</f>
        <v/>
      </c>
      <c r="H56" s="258"/>
      <c r="I56" s="154"/>
      <c r="AC56" s="99" t="s">
        <v>364</v>
      </c>
    </row>
    <row r="57" spans="1:29" ht="27.75" customHeight="1" thickTop="1" x14ac:dyDescent="0.15">
      <c r="B57" s="105"/>
      <c r="C57" s="105"/>
      <c r="D57" s="105"/>
      <c r="E57" s="105"/>
      <c r="F57" s="105"/>
      <c r="J57" s="121"/>
      <c r="T57" s="99" t="s">
        <v>234</v>
      </c>
    </row>
    <row r="58" spans="1:29" ht="27.75" customHeight="1" x14ac:dyDescent="0.15">
      <c r="A58" s="262" t="s">
        <v>367</v>
      </c>
      <c r="B58" s="262"/>
      <c r="C58" s="262"/>
      <c r="D58" s="262"/>
      <c r="E58" s="262"/>
      <c r="F58" s="262"/>
      <c r="G58" s="262"/>
      <c r="H58" s="262"/>
      <c r="I58" s="262"/>
    </row>
    <row r="59" spans="1:29" ht="28.5" customHeight="1" thickBot="1" x14ac:dyDescent="0.2">
      <c r="A59" s="109" t="s">
        <v>199</v>
      </c>
      <c r="B59" s="229" t="s">
        <v>200</v>
      </c>
      <c r="C59" s="229"/>
      <c r="D59" s="229"/>
      <c r="E59" s="229"/>
      <c r="F59" s="229"/>
      <c r="G59" s="229"/>
      <c r="H59" s="263"/>
      <c r="I59" s="263"/>
      <c r="AB59" s="105" t="s">
        <v>366</v>
      </c>
      <c r="AC59" s="99" t="s">
        <v>369</v>
      </c>
    </row>
    <row r="60" spans="1:29" ht="27.75" customHeight="1" thickTop="1" thickBot="1" x14ac:dyDescent="0.2">
      <c r="A60" s="281" t="s">
        <v>372</v>
      </c>
      <c r="B60" s="264"/>
      <c r="C60" s="264"/>
      <c r="D60" s="265" t="str">
        <f>IF(B60="","",IFERROR(VLOOKUP(B60,AB59:AC61,2,FALSE),""))</f>
        <v/>
      </c>
      <c r="E60" s="265"/>
      <c r="F60" s="265"/>
      <c r="G60" s="265"/>
      <c r="H60" s="266"/>
      <c r="I60" s="267"/>
      <c r="AB60" s="105" t="s">
        <v>237</v>
      </c>
      <c r="AC60" s="99" t="s">
        <v>370</v>
      </c>
    </row>
    <row r="61" spans="1:29" ht="27.75" customHeight="1" thickTop="1" x14ac:dyDescent="0.15">
      <c r="A61" s="282"/>
      <c r="B61" s="190"/>
      <c r="C61" s="148"/>
      <c r="D61" s="76" t="s">
        <v>196</v>
      </c>
      <c r="E61" s="148"/>
      <c r="F61" s="76" t="s">
        <v>197</v>
      </c>
      <c r="G61" s="148"/>
      <c r="H61" s="76" t="s">
        <v>198</v>
      </c>
      <c r="I61" s="122"/>
      <c r="J61" s="108" t="s">
        <v>473</v>
      </c>
      <c r="AB61" s="105" t="s">
        <v>238</v>
      </c>
      <c r="AC61" s="99" t="s">
        <v>370</v>
      </c>
    </row>
    <row r="62" spans="1:29" ht="27.75" customHeight="1" x14ac:dyDescent="0.15">
      <c r="A62" s="109" t="s">
        <v>373</v>
      </c>
      <c r="B62" s="283"/>
      <c r="C62" s="284"/>
      <c r="D62" s="42"/>
      <c r="E62" s="50"/>
      <c r="F62" s="42"/>
      <c r="G62" s="50"/>
      <c r="H62" s="42"/>
      <c r="I62" s="112"/>
    </row>
    <row r="63" spans="1:29" ht="27.75" customHeight="1" x14ac:dyDescent="0.15">
      <c r="A63" s="123"/>
      <c r="B63" s="56"/>
      <c r="C63" s="56"/>
      <c r="D63" s="79"/>
      <c r="E63" s="56"/>
      <c r="F63" s="79"/>
      <c r="G63" s="56"/>
      <c r="H63" s="79"/>
      <c r="I63" s="124"/>
      <c r="AB63" s="105" t="s">
        <v>251</v>
      </c>
    </row>
    <row r="64" spans="1:29" ht="27.75" customHeight="1" x14ac:dyDescent="0.15">
      <c r="A64" s="202" t="s">
        <v>376</v>
      </c>
      <c r="B64" s="202"/>
      <c r="C64" s="202"/>
      <c r="D64" s="202"/>
      <c r="E64" s="202"/>
      <c r="F64" s="202"/>
      <c r="G64" s="202"/>
      <c r="H64" s="202"/>
      <c r="I64" s="202"/>
      <c r="AB64" s="105" t="s">
        <v>366</v>
      </c>
    </row>
    <row r="65" spans="1:28" ht="18" customHeight="1" x14ac:dyDescent="0.15">
      <c r="A65" s="285" t="s">
        <v>345</v>
      </c>
      <c r="B65" s="286"/>
      <c r="C65" s="286"/>
      <c r="D65" s="286"/>
      <c r="E65" s="286"/>
      <c r="F65" s="286"/>
      <c r="G65" s="286"/>
      <c r="H65" s="286"/>
      <c r="I65" s="287"/>
      <c r="AB65" s="105" t="s">
        <v>237</v>
      </c>
    </row>
    <row r="66" spans="1:28" ht="50.25" customHeight="1" x14ac:dyDescent="0.15">
      <c r="A66" s="288"/>
      <c r="B66" s="289"/>
      <c r="C66" s="289"/>
      <c r="D66" s="289"/>
      <c r="E66" s="289"/>
      <c r="F66" s="289"/>
      <c r="G66" s="289"/>
      <c r="H66" s="289"/>
      <c r="I66" s="290"/>
      <c r="Y66" s="99" t="s">
        <v>236</v>
      </c>
      <c r="AB66" s="105" t="s">
        <v>238</v>
      </c>
    </row>
    <row r="67" spans="1:28" ht="27.75" customHeight="1" x14ac:dyDescent="0.15">
      <c r="A67" s="125"/>
      <c r="B67" s="125"/>
      <c r="C67" s="125"/>
      <c r="D67" s="125"/>
      <c r="E67" s="125"/>
      <c r="F67" s="125"/>
      <c r="G67" s="125"/>
      <c r="H67" s="125"/>
      <c r="I67" s="125"/>
    </row>
    <row r="68" spans="1:28" ht="27.75" customHeight="1" x14ac:dyDescent="0.15">
      <c r="A68" s="202" t="s">
        <v>377</v>
      </c>
      <c r="B68" s="202"/>
      <c r="C68" s="202"/>
      <c r="D68" s="202"/>
      <c r="E68" s="202"/>
      <c r="F68" s="202"/>
      <c r="G68" s="202"/>
      <c r="H68" s="202"/>
      <c r="I68" s="202"/>
      <c r="AB68" s="105" t="s">
        <v>374</v>
      </c>
    </row>
    <row r="69" spans="1:28" ht="27.75" customHeight="1" x14ac:dyDescent="0.15">
      <c r="A69" s="126" t="s">
        <v>379</v>
      </c>
      <c r="B69" s="295" t="s">
        <v>200</v>
      </c>
      <c r="C69" s="295"/>
      <c r="D69" s="295"/>
      <c r="E69" s="295"/>
      <c r="F69" s="295"/>
      <c r="G69" s="295"/>
      <c r="H69" s="295"/>
      <c r="I69" s="295"/>
      <c r="AB69" s="105" t="s">
        <v>375</v>
      </c>
    </row>
    <row r="70" spans="1:28" ht="27.75" customHeight="1" x14ac:dyDescent="0.15">
      <c r="A70" s="126" t="s">
        <v>378</v>
      </c>
      <c r="B70" s="149"/>
      <c r="C70" s="169"/>
      <c r="D70" s="50"/>
      <c r="E70" s="50"/>
      <c r="F70" s="50"/>
      <c r="G70" s="50"/>
      <c r="H70" s="50"/>
      <c r="I70" s="165"/>
    </row>
    <row r="71" spans="1:28" ht="27.75" customHeight="1" x14ac:dyDescent="0.15">
      <c r="A71" s="126" t="s">
        <v>380</v>
      </c>
      <c r="B71" s="149"/>
      <c r="C71" s="170"/>
      <c r="D71" s="50"/>
      <c r="E71" s="50"/>
      <c r="F71" s="50"/>
      <c r="G71" s="50"/>
      <c r="H71" s="50"/>
      <c r="I71" s="165"/>
    </row>
    <row r="72" spans="1:28" ht="27.75" customHeight="1" x14ac:dyDescent="0.15">
      <c r="A72" s="126" t="s">
        <v>291</v>
      </c>
      <c r="B72" s="149"/>
      <c r="C72" s="170"/>
      <c r="D72" s="50"/>
      <c r="E72" s="50"/>
      <c r="F72" s="50"/>
      <c r="G72" s="50"/>
      <c r="H72" s="50"/>
      <c r="I72" s="165"/>
    </row>
    <row r="73" spans="1:28" ht="27.75" customHeight="1" x14ac:dyDescent="0.15">
      <c r="A73" s="126" t="s">
        <v>381</v>
      </c>
      <c r="B73" s="149"/>
      <c r="C73" s="170"/>
      <c r="D73" s="50"/>
      <c r="E73" s="50"/>
      <c r="F73" s="50"/>
      <c r="G73" s="50"/>
      <c r="H73" s="50"/>
      <c r="I73" s="165"/>
    </row>
    <row r="74" spans="1:28" ht="27.75" customHeight="1" x14ac:dyDescent="0.15">
      <c r="A74" s="126" t="s">
        <v>382</v>
      </c>
      <c r="B74" s="149"/>
      <c r="C74" s="170"/>
      <c r="D74" s="50"/>
      <c r="E74" s="50"/>
      <c r="F74" s="50"/>
      <c r="G74" s="50"/>
      <c r="H74" s="50"/>
      <c r="I74" s="165"/>
    </row>
    <row r="75" spans="1:28" ht="27.75" customHeight="1" x14ac:dyDescent="0.15">
      <c r="A75" s="126" t="s">
        <v>383</v>
      </c>
      <c r="B75" s="149"/>
      <c r="C75" s="170"/>
      <c r="D75" s="50"/>
      <c r="E75" s="50"/>
      <c r="F75" s="50"/>
      <c r="G75" s="50"/>
      <c r="H75" s="50"/>
      <c r="I75" s="165"/>
    </row>
    <row r="76" spans="1:28" ht="27.75" customHeight="1" x14ac:dyDescent="0.15">
      <c r="A76" s="126" t="s">
        <v>384</v>
      </c>
      <c r="B76" s="149"/>
      <c r="C76" s="170"/>
      <c r="D76" s="50"/>
      <c r="E76" s="50"/>
      <c r="F76" s="50"/>
      <c r="G76" s="50"/>
      <c r="H76" s="50"/>
      <c r="I76" s="165"/>
    </row>
    <row r="77" spans="1:28" ht="27.75" customHeight="1" x14ac:dyDescent="0.15">
      <c r="A77" s="127" t="s">
        <v>385</v>
      </c>
      <c r="B77" s="149"/>
      <c r="C77" s="170"/>
      <c r="D77" s="50"/>
      <c r="E77" s="50"/>
      <c r="F77" s="50"/>
      <c r="G77" s="50"/>
      <c r="H77" s="50"/>
      <c r="I77" s="165"/>
      <c r="AB77" s="128" t="s">
        <v>239</v>
      </c>
    </row>
    <row r="78" spans="1:28" ht="27.75" customHeight="1" x14ac:dyDescent="0.15">
      <c r="A78" s="126" t="s">
        <v>386</v>
      </c>
      <c r="B78" s="149"/>
      <c r="C78" s="170"/>
      <c r="D78" s="50"/>
      <c r="E78" s="50"/>
      <c r="F78" s="50"/>
      <c r="G78" s="50"/>
      <c r="H78" s="50"/>
      <c r="I78" s="165"/>
      <c r="AB78" s="128" t="s">
        <v>240</v>
      </c>
    </row>
    <row r="79" spans="1:28" ht="27.75" customHeight="1" x14ac:dyDescent="0.15">
      <c r="A79" s="126" t="s">
        <v>387</v>
      </c>
      <c r="B79" s="149"/>
      <c r="C79" s="170"/>
      <c r="D79" s="50"/>
      <c r="E79" s="50"/>
      <c r="F79" s="50"/>
      <c r="G79" s="50"/>
      <c r="H79" s="50"/>
      <c r="I79" s="165"/>
      <c r="AB79" s="128" t="s">
        <v>241</v>
      </c>
    </row>
    <row r="80" spans="1:28" ht="27.75" customHeight="1" x14ac:dyDescent="0.15">
      <c r="A80" s="126" t="s">
        <v>388</v>
      </c>
      <c r="B80" s="149"/>
      <c r="C80" s="169"/>
      <c r="D80" s="50"/>
      <c r="E80" s="50"/>
      <c r="F80" s="50"/>
      <c r="G80" s="50"/>
      <c r="H80" s="50"/>
      <c r="I80" s="165"/>
      <c r="AB80" s="128" t="s">
        <v>371</v>
      </c>
    </row>
    <row r="81" spans="1:28" ht="27.75" customHeight="1" x14ac:dyDescent="0.15">
      <c r="A81" s="126" t="s">
        <v>389</v>
      </c>
      <c r="B81" s="2"/>
      <c r="C81" s="50"/>
      <c r="D81" s="50"/>
      <c r="E81" s="50"/>
      <c r="F81" s="50"/>
      <c r="G81" s="164"/>
      <c r="H81" s="164"/>
      <c r="I81" s="165"/>
      <c r="Y81" s="129" t="s">
        <v>243</v>
      </c>
      <c r="AB81" s="128" t="s">
        <v>242</v>
      </c>
    </row>
    <row r="82" spans="1:28" ht="27.75" customHeight="1" thickBot="1" x14ac:dyDescent="0.2">
      <c r="A82" s="126" t="s">
        <v>390</v>
      </c>
      <c r="B82" s="2"/>
      <c r="C82" s="50"/>
      <c r="D82" s="50"/>
      <c r="E82" s="50"/>
      <c r="F82" s="44"/>
      <c r="G82" s="171"/>
      <c r="H82" s="171"/>
      <c r="I82" s="172"/>
      <c r="AB82" s="129"/>
    </row>
    <row r="83" spans="1:28" ht="27.75" customHeight="1" thickTop="1" thickBot="1" x14ac:dyDescent="0.2">
      <c r="A83" s="126" t="s">
        <v>391</v>
      </c>
      <c r="B83" s="2"/>
      <c r="C83" s="291" t="str">
        <f>IF(B83="","",IF(B83="○","用品名を入力してください⇒"))</f>
        <v/>
      </c>
      <c r="D83" s="292"/>
      <c r="E83" s="293"/>
      <c r="F83" s="296"/>
      <c r="G83" s="297"/>
      <c r="H83" s="297"/>
      <c r="I83" s="298"/>
      <c r="AB83" s="99" t="s">
        <v>245</v>
      </c>
    </row>
    <row r="84" spans="1:28" ht="27" customHeight="1" thickTop="1" thickBot="1" x14ac:dyDescent="0.2">
      <c r="A84" s="126" t="s">
        <v>233</v>
      </c>
      <c r="B84" s="2"/>
      <c r="C84" s="294" t="str">
        <f>IF(B84="","",IF(B84="○","その他情報を入力してください⇒"))</f>
        <v/>
      </c>
      <c r="D84" s="294"/>
      <c r="E84" s="294"/>
      <c r="F84" s="278"/>
      <c r="G84" s="279"/>
      <c r="H84" s="279"/>
      <c r="I84" s="280"/>
      <c r="AB84" s="99" t="s">
        <v>246</v>
      </c>
    </row>
    <row r="85" spans="1:28" ht="27.75" customHeight="1" thickTop="1" x14ac:dyDescent="0.15">
      <c r="A85" s="123"/>
      <c r="B85" s="56"/>
      <c r="C85" s="130"/>
      <c r="D85" s="130"/>
      <c r="E85" s="130"/>
      <c r="F85" s="14"/>
      <c r="G85" s="14"/>
      <c r="H85" s="14"/>
      <c r="I85" s="14"/>
    </row>
    <row r="86" spans="1:28" ht="27.75" customHeight="1" x14ac:dyDescent="0.15">
      <c r="A86" s="202" t="s">
        <v>392</v>
      </c>
      <c r="B86" s="202"/>
      <c r="C86" s="202"/>
      <c r="D86" s="202"/>
      <c r="E86" s="202"/>
      <c r="F86" s="202"/>
      <c r="G86" s="202"/>
      <c r="H86" s="202"/>
      <c r="I86" s="202"/>
      <c r="AB86" s="99" t="s">
        <v>247</v>
      </c>
    </row>
    <row r="87" spans="1:28" ht="22.5" customHeight="1" x14ac:dyDescent="0.15">
      <c r="A87" s="272" t="s">
        <v>393</v>
      </c>
      <c r="B87" s="273"/>
      <c r="C87" s="273"/>
      <c r="D87" s="273"/>
      <c r="E87" s="273"/>
      <c r="F87" s="273"/>
      <c r="G87" s="273"/>
      <c r="H87" s="273"/>
      <c r="I87" s="274"/>
      <c r="AB87" s="99" t="s">
        <v>248</v>
      </c>
    </row>
    <row r="88" spans="1:28" ht="87" customHeight="1" x14ac:dyDescent="0.15">
      <c r="A88" s="275"/>
      <c r="B88" s="276"/>
      <c r="C88" s="276"/>
      <c r="D88" s="276"/>
      <c r="E88" s="276"/>
      <c r="F88" s="276"/>
      <c r="G88" s="276"/>
      <c r="H88" s="276"/>
      <c r="I88" s="277"/>
      <c r="AB88" s="99" t="s">
        <v>249</v>
      </c>
    </row>
    <row r="89" spans="1:28" ht="22.5" customHeight="1" x14ac:dyDescent="0.15">
      <c r="A89" s="272" t="s">
        <v>394</v>
      </c>
      <c r="B89" s="273"/>
      <c r="C89" s="273"/>
      <c r="D89" s="273"/>
      <c r="E89" s="273"/>
      <c r="F89" s="273"/>
      <c r="G89" s="273"/>
      <c r="H89" s="273"/>
      <c r="I89" s="274"/>
      <c r="AB89" s="99" t="s">
        <v>250</v>
      </c>
    </row>
    <row r="90" spans="1:28" ht="87" customHeight="1" x14ac:dyDescent="0.15">
      <c r="A90" s="275"/>
      <c r="B90" s="276"/>
      <c r="C90" s="276"/>
      <c r="D90" s="276"/>
      <c r="E90" s="276"/>
      <c r="F90" s="276"/>
      <c r="G90" s="276"/>
      <c r="H90" s="276"/>
      <c r="I90" s="277"/>
      <c r="AB90" s="99" t="s">
        <v>251</v>
      </c>
    </row>
    <row r="91" spans="1:28" ht="27.75" customHeight="1" x14ac:dyDescent="0.15">
      <c r="A91" s="131"/>
      <c r="B91" s="131"/>
      <c r="C91" s="131"/>
      <c r="D91" s="131"/>
      <c r="E91" s="131"/>
      <c r="F91" s="131"/>
      <c r="G91" s="131"/>
      <c r="H91" s="131"/>
      <c r="I91" s="131"/>
    </row>
    <row r="92" spans="1:28" ht="27.75" customHeight="1" x14ac:dyDescent="0.15">
      <c r="A92" s="202" t="s">
        <v>395</v>
      </c>
      <c r="B92" s="202"/>
      <c r="C92" s="202"/>
      <c r="D92" s="202"/>
      <c r="E92" s="202"/>
      <c r="F92" s="202"/>
      <c r="G92" s="202"/>
      <c r="H92" s="202"/>
      <c r="I92" s="202"/>
      <c r="AA92" s="99" t="s">
        <v>0</v>
      </c>
    </row>
    <row r="93" spans="1:28" ht="27.75" customHeight="1" x14ac:dyDescent="0.15">
      <c r="A93" s="299" t="s">
        <v>199</v>
      </c>
      <c r="B93" s="301" t="s">
        <v>200</v>
      </c>
      <c r="C93" s="301"/>
      <c r="D93" s="301"/>
      <c r="E93" s="301"/>
      <c r="F93" s="301"/>
      <c r="G93" s="301"/>
      <c r="H93" s="301"/>
      <c r="I93" s="301"/>
      <c r="AA93" s="99" t="s">
        <v>252</v>
      </c>
    </row>
    <row r="94" spans="1:28" ht="28.5" customHeight="1" thickBot="1" x14ac:dyDescent="0.2">
      <c r="A94" s="300"/>
      <c r="B94" s="132" t="s">
        <v>1</v>
      </c>
      <c r="C94" s="302" t="s">
        <v>255</v>
      </c>
      <c r="D94" s="303"/>
      <c r="E94" s="304"/>
      <c r="F94" s="304"/>
      <c r="G94" s="304"/>
      <c r="H94" s="304"/>
      <c r="I94" s="305"/>
      <c r="AA94" s="99" t="s">
        <v>253</v>
      </c>
    </row>
    <row r="95" spans="1:28" ht="27.75" customHeight="1" thickTop="1" thickBot="1" x14ac:dyDescent="0.2">
      <c r="A95" s="133" t="s">
        <v>396</v>
      </c>
      <c r="B95" s="19"/>
      <c r="C95" s="309" t="str">
        <f>IF(B95="","",IF(B95="有","必要事項を入力してください⇒",""))</f>
        <v/>
      </c>
      <c r="D95" s="310"/>
      <c r="E95" s="310"/>
      <c r="F95" s="311"/>
      <c r="G95" s="312"/>
      <c r="H95" s="312"/>
      <c r="I95" s="313"/>
      <c r="AA95" s="99" t="s">
        <v>254</v>
      </c>
    </row>
    <row r="96" spans="1:28" ht="27.75" customHeight="1" thickTop="1" x14ac:dyDescent="0.15">
      <c r="A96" s="299" t="s">
        <v>15</v>
      </c>
      <c r="B96" s="19"/>
      <c r="C96" s="307" t="s">
        <v>28</v>
      </c>
      <c r="D96" s="210"/>
      <c r="E96" s="18"/>
      <c r="F96" s="134"/>
      <c r="G96" s="134"/>
      <c r="H96" s="134"/>
      <c r="I96" s="135"/>
      <c r="AA96" s="99" t="s">
        <v>233</v>
      </c>
    </row>
    <row r="97" spans="1:25" ht="27.75" customHeight="1" x14ac:dyDescent="0.15">
      <c r="A97" s="306"/>
      <c r="B97" s="155"/>
      <c r="C97" s="307" t="s">
        <v>256</v>
      </c>
      <c r="D97" s="210"/>
      <c r="E97" s="18"/>
      <c r="F97" s="124"/>
      <c r="G97" s="124"/>
      <c r="H97" s="124"/>
      <c r="I97" s="136"/>
    </row>
    <row r="98" spans="1:25" ht="27.75" customHeight="1" x14ac:dyDescent="0.15">
      <c r="A98" s="306"/>
      <c r="B98" s="155"/>
      <c r="C98" s="307" t="s">
        <v>257</v>
      </c>
      <c r="D98" s="210"/>
      <c r="E98" s="18"/>
      <c r="F98" s="124"/>
      <c r="G98" s="124"/>
      <c r="H98" s="124"/>
      <c r="I98" s="136"/>
    </row>
    <row r="99" spans="1:25" ht="27.75" customHeight="1" thickBot="1" x14ac:dyDescent="0.2">
      <c r="A99" s="306"/>
      <c r="B99" s="155"/>
      <c r="C99" s="308" t="s">
        <v>258</v>
      </c>
      <c r="D99" s="222"/>
      <c r="E99" s="19"/>
      <c r="F99" s="124"/>
      <c r="G99" s="124"/>
      <c r="H99" s="124"/>
      <c r="I99" s="136"/>
      <c r="Y99" s="99" t="s">
        <v>236</v>
      </c>
    </row>
    <row r="100" spans="1:25" ht="27.75" customHeight="1" thickTop="1" thickBot="1" x14ac:dyDescent="0.2">
      <c r="A100" s="137"/>
      <c r="B100" s="155"/>
      <c r="C100" s="222" t="s">
        <v>343</v>
      </c>
      <c r="D100" s="214"/>
      <c r="E100" s="19"/>
      <c r="F100" s="342" t="str">
        <f>IF(E100="","",IF(E100="○","部位を入力してください⇒",""))</f>
        <v/>
      </c>
      <c r="G100" s="343"/>
      <c r="H100" s="296"/>
      <c r="I100" s="298"/>
      <c r="Y100" s="99" t="s">
        <v>235</v>
      </c>
    </row>
    <row r="101" spans="1:25" ht="27.75" customHeight="1" thickTop="1" thickBot="1" x14ac:dyDescent="0.2">
      <c r="A101" s="138" t="s">
        <v>16</v>
      </c>
      <c r="B101" s="18"/>
      <c r="C101" s="344" t="s">
        <v>397</v>
      </c>
      <c r="D101" s="345"/>
      <c r="E101" s="346"/>
      <c r="F101" s="347"/>
      <c r="G101" s="348"/>
      <c r="H101" s="348"/>
      <c r="I101" s="349"/>
    </row>
    <row r="102" spans="1:25" ht="27.75" customHeight="1" thickTop="1" thickBot="1" x14ac:dyDescent="0.2">
      <c r="A102" s="139" t="s">
        <v>17</v>
      </c>
      <c r="B102" s="20"/>
      <c r="C102" s="314" t="s">
        <v>449</v>
      </c>
      <c r="D102" s="315"/>
      <c r="E102" s="20"/>
      <c r="F102" s="316" t="str">
        <f>IF(E102="","",IF(E102="有","義歯の状況を選択してください⇒"))</f>
        <v/>
      </c>
      <c r="G102" s="317"/>
      <c r="H102" s="318"/>
      <c r="I102" s="11"/>
      <c r="Y102" s="99" t="s">
        <v>0</v>
      </c>
    </row>
    <row r="103" spans="1:25" ht="27.75" customHeight="1" thickTop="1" x14ac:dyDescent="0.15">
      <c r="A103" s="225" t="s">
        <v>260</v>
      </c>
      <c r="B103" s="7"/>
      <c r="C103" s="322" t="s">
        <v>261</v>
      </c>
      <c r="D103" s="323"/>
      <c r="E103" s="7"/>
      <c r="F103" s="319" t="str">
        <f>IF(E103="","",IF(E103="治療食","カロリーと治療食の種類を選択↓",""))</f>
        <v/>
      </c>
      <c r="G103" s="320"/>
      <c r="H103" s="320"/>
      <c r="I103" s="321"/>
      <c r="Y103" s="99" t="s">
        <v>259</v>
      </c>
    </row>
    <row r="104" spans="1:25" ht="27.75" customHeight="1" x14ac:dyDescent="0.15">
      <c r="A104" s="226"/>
      <c r="B104" s="155"/>
      <c r="C104" s="324"/>
      <c r="D104" s="325"/>
      <c r="E104" s="155"/>
      <c r="F104" s="210" t="s">
        <v>401</v>
      </c>
      <c r="G104" s="211"/>
      <c r="H104" s="150"/>
      <c r="I104" s="99" t="s">
        <v>400</v>
      </c>
      <c r="Y104" s="99" t="s">
        <v>263</v>
      </c>
    </row>
    <row r="105" spans="1:25" ht="27.75" customHeight="1" x14ac:dyDescent="0.15">
      <c r="A105" s="226"/>
      <c r="B105" s="155"/>
      <c r="C105" s="324"/>
      <c r="D105" s="325"/>
      <c r="E105" s="155"/>
      <c r="F105" s="212" t="s">
        <v>262</v>
      </c>
      <c r="G105" s="307"/>
      <c r="H105" s="307"/>
      <c r="I105" s="8"/>
      <c r="Y105" s="99" t="s">
        <v>418</v>
      </c>
    </row>
    <row r="106" spans="1:25" ht="27.75" customHeight="1" x14ac:dyDescent="0.15">
      <c r="A106" s="226"/>
      <c r="B106" s="155"/>
      <c r="C106" s="324"/>
      <c r="D106" s="325"/>
      <c r="E106" s="155"/>
      <c r="F106" s="210" t="s">
        <v>264</v>
      </c>
      <c r="G106" s="211"/>
      <c r="H106" s="212"/>
      <c r="I106" s="8"/>
      <c r="Y106" s="99" t="s">
        <v>265</v>
      </c>
    </row>
    <row r="107" spans="1:25" ht="27.75" customHeight="1" x14ac:dyDescent="0.15">
      <c r="A107" s="226"/>
      <c r="B107" s="155"/>
      <c r="C107" s="324"/>
      <c r="D107" s="325"/>
      <c r="E107" s="155"/>
      <c r="F107" s="210" t="s">
        <v>266</v>
      </c>
      <c r="G107" s="211"/>
      <c r="H107" s="212"/>
      <c r="I107" s="8"/>
      <c r="Y107" s="99" t="s">
        <v>267</v>
      </c>
    </row>
    <row r="108" spans="1:25" ht="27.75" customHeight="1" thickBot="1" x14ac:dyDescent="0.2">
      <c r="A108" s="226"/>
      <c r="B108" s="155"/>
      <c r="C108" s="324"/>
      <c r="D108" s="325"/>
      <c r="E108" s="155"/>
      <c r="F108" s="222" t="s">
        <v>233</v>
      </c>
      <c r="G108" s="213"/>
      <c r="H108" s="214"/>
      <c r="I108" s="9"/>
      <c r="Y108" s="99" t="s">
        <v>268</v>
      </c>
    </row>
    <row r="109" spans="1:25" ht="27.75" customHeight="1" thickTop="1" thickBot="1" x14ac:dyDescent="0.2">
      <c r="A109" s="226"/>
      <c r="B109" s="156"/>
      <c r="C109" s="326"/>
      <c r="D109" s="327"/>
      <c r="E109" s="156"/>
      <c r="F109" s="293" t="str">
        <f>IF(I108="","",IF(I108="○","種類を入力⇒"))</f>
        <v/>
      </c>
      <c r="G109" s="328"/>
      <c r="H109" s="373"/>
      <c r="I109" s="374"/>
      <c r="Y109" s="99" t="s">
        <v>271</v>
      </c>
    </row>
    <row r="110" spans="1:25" ht="27.75" customHeight="1" thickTop="1" x14ac:dyDescent="0.15">
      <c r="A110" s="226"/>
      <c r="B110" s="19"/>
      <c r="C110" s="222" t="s">
        <v>269</v>
      </c>
      <c r="D110" s="214"/>
      <c r="E110" s="210" t="s">
        <v>445</v>
      </c>
      <c r="F110" s="211"/>
      <c r="G110" s="211"/>
      <c r="H110" s="221"/>
      <c r="I110" s="20"/>
    </row>
    <row r="111" spans="1:25" ht="27.75" customHeight="1" x14ac:dyDescent="0.15">
      <c r="A111" s="226"/>
      <c r="B111" s="155"/>
      <c r="C111" s="218"/>
      <c r="D111" s="219"/>
      <c r="E111" s="210" t="s">
        <v>272</v>
      </c>
      <c r="F111" s="211"/>
      <c r="G111" s="211"/>
      <c r="H111" s="212"/>
      <c r="I111" s="24"/>
      <c r="Y111" s="99" t="s">
        <v>235</v>
      </c>
    </row>
    <row r="112" spans="1:25" ht="27.75" customHeight="1" x14ac:dyDescent="0.15">
      <c r="A112" s="226"/>
      <c r="B112" s="155"/>
      <c r="C112" s="218"/>
      <c r="D112" s="219"/>
      <c r="E112" s="210" t="s">
        <v>273</v>
      </c>
      <c r="F112" s="211"/>
      <c r="G112" s="211"/>
      <c r="H112" s="212"/>
      <c r="I112" s="24"/>
    </row>
    <row r="113" spans="1:27" ht="27.75" customHeight="1" x14ac:dyDescent="0.15">
      <c r="A113" s="226"/>
      <c r="B113" s="156"/>
      <c r="C113" s="220"/>
      <c r="D113" s="221"/>
      <c r="E113" s="210" t="s">
        <v>101</v>
      </c>
      <c r="F113" s="211"/>
      <c r="G113" s="211"/>
      <c r="H113" s="212"/>
      <c r="I113" s="24"/>
      <c r="Y113" s="99" t="s">
        <v>0</v>
      </c>
    </row>
    <row r="114" spans="1:27" ht="27.75" customHeight="1" x14ac:dyDescent="0.15">
      <c r="A114" s="226"/>
      <c r="B114" s="7"/>
      <c r="C114" s="330" t="s">
        <v>274</v>
      </c>
      <c r="D114" s="330"/>
      <c r="E114" s="210" t="s">
        <v>275</v>
      </c>
      <c r="F114" s="211"/>
      <c r="G114" s="211"/>
      <c r="H114" s="212"/>
      <c r="I114" s="20"/>
      <c r="Y114" s="99" t="s">
        <v>13</v>
      </c>
    </row>
    <row r="115" spans="1:27" ht="27.75" customHeight="1" x14ac:dyDescent="0.15">
      <c r="A115" s="226"/>
      <c r="B115" s="155"/>
      <c r="C115" s="307"/>
      <c r="D115" s="307"/>
      <c r="E115" s="210" t="s">
        <v>276</v>
      </c>
      <c r="F115" s="211"/>
      <c r="G115" s="211"/>
      <c r="H115" s="212"/>
      <c r="I115" s="24"/>
      <c r="Y115" s="99" t="s">
        <v>278</v>
      </c>
    </row>
    <row r="116" spans="1:27" ht="27.75" customHeight="1" x14ac:dyDescent="0.15">
      <c r="A116" s="226"/>
      <c r="B116" s="155"/>
      <c r="C116" s="307"/>
      <c r="D116" s="307"/>
      <c r="E116" s="210" t="s">
        <v>277</v>
      </c>
      <c r="F116" s="211"/>
      <c r="G116" s="211"/>
      <c r="H116" s="212"/>
      <c r="I116" s="24"/>
      <c r="Y116" s="99" t="s">
        <v>14</v>
      </c>
    </row>
    <row r="117" spans="1:27" ht="27.75" customHeight="1" x14ac:dyDescent="0.15">
      <c r="A117" s="226"/>
      <c r="B117" s="155"/>
      <c r="C117" s="307"/>
      <c r="D117" s="307"/>
      <c r="E117" s="210" t="s">
        <v>279</v>
      </c>
      <c r="F117" s="211"/>
      <c r="G117" s="211"/>
      <c r="H117" s="212"/>
      <c r="I117" s="24"/>
    </row>
    <row r="118" spans="1:27" ht="27.75" customHeight="1" x14ac:dyDescent="0.15">
      <c r="A118" s="226"/>
      <c r="B118" s="155"/>
      <c r="C118" s="307"/>
      <c r="D118" s="307"/>
      <c r="E118" s="210" t="s">
        <v>402</v>
      </c>
      <c r="F118" s="211"/>
      <c r="G118" s="211"/>
      <c r="H118" s="212"/>
      <c r="I118" s="24"/>
      <c r="Y118" s="99" t="s">
        <v>282</v>
      </c>
    </row>
    <row r="119" spans="1:27" ht="27.75" customHeight="1" x14ac:dyDescent="0.15">
      <c r="A119" s="226"/>
      <c r="B119" s="155"/>
      <c r="C119" s="307"/>
      <c r="D119" s="307"/>
      <c r="E119" s="210" t="s">
        <v>403</v>
      </c>
      <c r="F119" s="211"/>
      <c r="G119" s="211"/>
      <c r="H119" s="212"/>
      <c r="I119" s="24"/>
    </row>
    <row r="120" spans="1:27" ht="27.75" customHeight="1" x14ac:dyDescent="0.15">
      <c r="A120" s="226"/>
      <c r="B120" s="156"/>
      <c r="C120" s="308"/>
      <c r="D120" s="308"/>
      <c r="E120" s="223" t="s">
        <v>404</v>
      </c>
      <c r="F120" s="224"/>
      <c r="G120" s="224"/>
      <c r="H120" s="3"/>
      <c r="I120" s="49" t="s">
        <v>405</v>
      </c>
      <c r="Y120" s="99" t="s">
        <v>286</v>
      </c>
    </row>
    <row r="121" spans="1:27" ht="27.75" customHeight="1" x14ac:dyDescent="0.15">
      <c r="A121" s="226"/>
      <c r="B121" s="19"/>
      <c r="C121" s="222" t="s">
        <v>284</v>
      </c>
      <c r="D121" s="214"/>
      <c r="E121" s="223" t="s">
        <v>406</v>
      </c>
      <c r="F121" s="224"/>
      <c r="G121" s="224"/>
      <c r="H121" s="151"/>
      <c r="I121" s="112" t="s">
        <v>407</v>
      </c>
      <c r="Y121" s="99" t="s">
        <v>289</v>
      </c>
    </row>
    <row r="122" spans="1:27" ht="27.75" customHeight="1" thickBot="1" x14ac:dyDescent="0.2">
      <c r="A122" s="227"/>
      <c r="B122" s="156"/>
      <c r="C122" s="220"/>
      <c r="D122" s="221"/>
      <c r="E122" s="222" t="s">
        <v>285</v>
      </c>
      <c r="F122" s="213"/>
      <c r="G122" s="213"/>
      <c r="H122" s="214"/>
      <c r="I122" s="19"/>
    </row>
    <row r="123" spans="1:27" ht="27.75" customHeight="1" thickTop="1" thickBot="1" x14ac:dyDescent="0.2">
      <c r="A123" s="138" t="s">
        <v>287</v>
      </c>
      <c r="B123" s="18"/>
      <c r="C123" s="331" t="s">
        <v>288</v>
      </c>
      <c r="D123" s="332"/>
      <c r="E123" s="333"/>
      <c r="F123" s="334"/>
      <c r="G123" s="335"/>
      <c r="H123" s="335"/>
      <c r="I123" s="336"/>
      <c r="W123" s="99" t="s">
        <v>236</v>
      </c>
      <c r="Z123" s="99" t="s">
        <v>235</v>
      </c>
    </row>
    <row r="124" spans="1:27" ht="27.75" customHeight="1" thickTop="1" x14ac:dyDescent="0.15">
      <c r="A124" s="299" t="s">
        <v>290</v>
      </c>
      <c r="B124" s="7"/>
      <c r="C124" s="228" t="s">
        <v>410</v>
      </c>
      <c r="D124" s="228"/>
      <c r="E124" s="21"/>
      <c r="F124" s="209" t="str">
        <f>IF(E124="","",IF(E124="有","下記を選択してください↓",""))</f>
        <v/>
      </c>
      <c r="G124" s="209"/>
      <c r="H124" s="209"/>
      <c r="I124" s="209"/>
      <c r="W124" s="99" t="s">
        <v>235</v>
      </c>
      <c r="Y124" s="99" t="s">
        <v>292</v>
      </c>
    </row>
    <row r="125" spans="1:27" ht="27.75" customHeight="1" x14ac:dyDescent="0.15">
      <c r="A125" s="306"/>
      <c r="B125" s="159"/>
      <c r="C125" s="217" t="s">
        <v>412</v>
      </c>
      <c r="D125" s="214"/>
      <c r="E125" s="210" t="s">
        <v>408</v>
      </c>
      <c r="F125" s="211"/>
      <c r="G125" s="211"/>
      <c r="H125" s="212"/>
      <c r="I125" s="13"/>
      <c r="Y125" s="99" t="s">
        <v>295</v>
      </c>
    </row>
    <row r="126" spans="1:27" ht="27.75" customHeight="1" thickBot="1" x14ac:dyDescent="0.2">
      <c r="A126" s="306"/>
      <c r="B126" s="155"/>
      <c r="C126" s="218"/>
      <c r="D126" s="219"/>
      <c r="E126" s="210" t="s">
        <v>409</v>
      </c>
      <c r="F126" s="211"/>
      <c r="G126" s="213"/>
      <c r="H126" s="214"/>
      <c r="I126" s="12"/>
      <c r="Y126" s="99" t="s">
        <v>398</v>
      </c>
    </row>
    <row r="127" spans="1:27" ht="27.75" customHeight="1" thickTop="1" thickBot="1" x14ac:dyDescent="0.2">
      <c r="A127" s="300"/>
      <c r="B127" s="155"/>
      <c r="C127" s="220"/>
      <c r="D127" s="221"/>
      <c r="E127" s="215" t="s">
        <v>411</v>
      </c>
      <c r="F127" s="216"/>
      <c r="G127" s="278"/>
      <c r="H127" s="279"/>
      <c r="I127" s="280"/>
      <c r="Y127" s="99" t="s">
        <v>399</v>
      </c>
    </row>
    <row r="128" spans="1:27" ht="27.75" customHeight="1" thickTop="1" x14ac:dyDescent="0.15">
      <c r="A128" s="329" t="s">
        <v>293</v>
      </c>
      <c r="B128" s="19"/>
      <c r="C128" s="330" t="s">
        <v>294</v>
      </c>
      <c r="D128" s="330"/>
      <c r="E128" s="220" t="s">
        <v>38</v>
      </c>
      <c r="F128" s="369"/>
      <c r="G128" s="369"/>
      <c r="H128" s="221"/>
      <c r="I128" s="20"/>
      <c r="AA128" s="99" t="s">
        <v>262</v>
      </c>
    </row>
    <row r="129" spans="1:30" ht="27.75" customHeight="1" x14ac:dyDescent="0.15">
      <c r="A129" s="329"/>
      <c r="B129" s="155"/>
      <c r="C129" s="307"/>
      <c r="D129" s="307"/>
      <c r="E129" s="210" t="s">
        <v>39</v>
      </c>
      <c r="F129" s="211"/>
      <c r="G129" s="211"/>
      <c r="H129" s="212"/>
      <c r="I129" s="18"/>
      <c r="AA129" s="99" t="s">
        <v>264</v>
      </c>
    </row>
    <row r="130" spans="1:30" ht="27.75" customHeight="1" x14ac:dyDescent="0.15">
      <c r="A130" s="329"/>
      <c r="B130" s="155"/>
      <c r="C130" s="307"/>
      <c r="D130" s="307"/>
      <c r="E130" s="210" t="s">
        <v>296</v>
      </c>
      <c r="F130" s="211"/>
      <c r="G130" s="211"/>
      <c r="H130" s="212"/>
      <c r="I130" s="18"/>
      <c r="AA130" s="99" t="s">
        <v>266</v>
      </c>
    </row>
    <row r="131" spans="1:30" ht="27.75" customHeight="1" x14ac:dyDescent="0.15">
      <c r="A131" s="329"/>
      <c r="B131" s="155"/>
      <c r="C131" s="307"/>
      <c r="D131" s="307"/>
      <c r="E131" s="210" t="s">
        <v>297</v>
      </c>
      <c r="F131" s="211"/>
      <c r="G131" s="211"/>
      <c r="H131" s="212"/>
      <c r="I131" s="18"/>
      <c r="AA131" s="99" t="s">
        <v>233</v>
      </c>
    </row>
    <row r="132" spans="1:30" ht="27.75" customHeight="1" x14ac:dyDescent="0.15">
      <c r="A132" s="329"/>
      <c r="B132" s="155"/>
      <c r="C132" s="307"/>
      <c r="D132" s="307"/>
      <c r="E132" s="210" t="s">
        <v>298</v>
      </c>
      <c r="F132" s="211"/>
      <c r="G132" s="211"/>
      <c r="H132" s="212"/>
      <c r="I132" s="18"/>
    </row>
    <row r="133" spans="1:30" ht="27.75" customHeight="1" x14ac:dyDescent="0.15">
      <c r="A133" s="329"/>
      <c r="B133" s="155"/>
      <c r="C133" s="307"/>
      <c r="D133" s="307"/>
      <c r="E133" s="210" t="s">
        <v>299</v>
      </c>
      <c r="F133" s="211"/>
      <c r="G133" s="211"/>
      <c r="H133" s="212"/>
      <c r="I133" s="18"/>
      <c r="AA133" s="99" t="s">
        <v>302</v>
      </c>
    </row>
    <row r="134" spans="1:30" ht="27.75" customHeight="1" x14ac:dyDescent="0.15">
      <c r="A134" s="329"/>
      <c r="B134" s="155"/>
      <c r="C134" s="307" t="s">
        <v>300</v>
      </c>
      <c r="D134" s="307"/>
      <c r="E134" s="210" t="s">
        <v>236</v>
      </c>
      <c r="F134" s="211"/>
      <c r="G134" s="211"/>
      <c r="H134" s="212"/>
      <c r="I134" s="18"/>
    </row>
    <row r="135" spans="1:30" ht="27.75" customHeight="1" x14ac:dyDescent="0.15">
      <c r="A135" s="329"/>
      <c r="B135" s="155"/>
      <c r="C135" s="307"/>
      <c r="D135" s="307"/>
      <c r="E135" s="210" t="s">
        <v>301</v>
      </c>
      <c r="F135" s="211"/>
      <c r="G135" s="211"/>
      <c r="H135" s="212"/>
      <c r="I135" s="18"/>
      <c r="Y135" s="99" t="s">
        <v>270</v>
      </c>
    </row>
    <row r="136" spans="1:30" ht="27.75" customHeight="1" x14ac:dyDescent="0.15">
      <c r="A136" s="329"/>
      <c r="B136" s="156"/>
      <c r="C136" s="307"/>
      <c r="D136" s="307"/>
      <c r="E136" s="210" t="s">
        <v>303</v>
      </c>
      <c r="F136" s="211"/>
      <c r="G136" s="211"/>
      <c r="H136" s="212"/>
      <c r="I136" s="18"/>
      <c r="Y136" s="99" t="s">
        <v>272</v>
      </c>
    </row>
    <row r="137" spans="1:30" ht="28.5" customHeight="1" thickBot="1" x14ac:dyDescent="0.2">
      <c r="A137" s="329" t="s">
        <v>20</v>
      </c>
      <c r="B137" s="337"/>
      <c r="C137" s="339" t="s">
        <v>304</v>
      </c>
      <c r="D137" s="340"/>
      <c r="E137" s="340"/>
      <c r="F137" s="340"/>
      <c r="G137" s="340"/>
      <c r="H137" s="340"/>
      <c r="I137" s="341"/>
      <c r="Y137" s="99" t="s">
        <v>305</v>
      </c>
    </row>
    <row r="138" spans="1:30" ht="28.5" customHeight="1" thickTop="1" thickBot="1" x14ac:dyDescent="0.2">
      <c r="A138" s="299"/>
      <c r="B138" s="338"/>
      <c r="C138" s="334"/>
      <c r="D138" s="335"/>
      <c r="E138" s="335"/>
      <c r="F138" s="335"/>
      <c r="G138" s="335"/>
      <c r="H138" s="335"/>
      <c r="I138" s="336"/>
      <c r="AD138" s="99" t="s">
        <v>307</v>
      </c>
    </row>
    <row r="139" spans="1:30" ht="28.5" customHeight="1" thickTop="1" x14ac:dyDescent="0.15">
      <c r="A139" s="225" t="s">
        <v>417</v>
      </c>
      <c r="B139" s="19"/>
      <c r="C139" s="375" t="str">
        <f>IF(B139="","",IF(B139="有","該当する項目をチェックしてください↓",""))</f>
        <v/>
      </c>
      <c r="D139" s="209"/>
      <c r="E139" s="209"/>
      <c r="F139" s="209"/>
      <c r="G139" s="209"/>
      <c r="H139" s="209"/>
      <c r="I139" s="376"/>
    </row>
    <row r="140" spans="1:30" ht="28.5" customHeight="1" x14ac:dyDescent="0.15">
      <c r="A140" s="226"/>
      <c r="B140" s="155"/>
      <c r="C140" s="210" t="s">
        <v>306</v>
      </c>
      <c r="D140" s="211"/>
      <c r="E140" s="211"/>
      <c r="F140" s="211"/>
      <c r="G140" s="211"/>
      <c r="H140" s="212"/>
      <c r="I140" s="8"/>
      <c r="AD140" s="99" t="s">
        <v>275</v>
      </c>
    </row>
    <row r="141" spans="1:30" ht="28.5" customHeight="1" x14ac:dyDescent="0.15">
      <c r="A141" s="226"/>
      <c r="B141" s="155"/>
      <c r="C141" s="210" t="s">
        <v>308</v>
      </c>
      <c r="D141" s="211"/>
      <c r="E141" s="211"/>
      <c r="F141" s="211"/>
      <c r="G141" s="211"/>
      <c r="H141" s="212"/>
      <c r="I141" s="8"/>
      <c r="AD141" s="99" t="s">
        <v>276</v>
      </c>
    </row>
    <row r="142" spans="1:30" ht="28.5" customHeight="1" x14ac:dyDescent="0.15">
      <c r="A142" s="226"/>
      <c r="B142" s="155"/>
      <c r="C142" s="210" t="s">
        <v>309</v>
      </c>
      <c r="D142" s="211"/>
      <c r="E142" s="211"/>
      <c r="F142" s="211"/>
      <c r="G142" s="211"/>
      <c r="H142" s="212"/>
      <c r="I142" s="8"/>
      <c r="AD142" s="99" t="s">
        <v>277</v>
      </c>
    </row>
    <row r="143" spans="1:30" ht="28.5" customHeight="1" x14ac:dyDescent="0.15">
      <c r="A143" s="226"/>
      <c r="B143" s="155"/>
      <c r="C143" s="210" t="s">
        <v>310</v>
      </c>
      <c r="D143" s="211"/>
      <c r="E143" s="211"/>
      <c r="F143" s="211"/>
      <c r="G143" s="211"/>
      <c r="H143" s="212"/>
      <c r="I143" s="8"/>
      <c r="AD143" s="99" t="s">
        <v>279</v>
      </c>
    </row>
    <row r="144" spans="1:30" ht="28.5" customHeight="1" x14ac:dyDescent="0.15">
      <c r="A144" s="226"/>
      <c r="B144" s="155"/>
      <c r="C144" s="210" t="s">
        <v>311</v>
      </c>
      <c r="D144" s="211"/>
      <c r="E144" s="211"/>
      <c r="F144" s="211"/>
      <c r="G144" s="211"/>
      <c r="H144" s="212"/>
      <c r="I144" s="8"/>
      <c r="AD144" s="99" t="s">
        <v>280</v>
      </c>
    </row>
    <row r="145" spans="1:30" ht="28.5" customHeight="1" x14ac:dyDescent="0.15">
      <c r="A145" s="226"/>
      <c r="B145" s="155"/>
      <c r="C145" s="210" t="s">
        <v>312</v>
      </c>
      <c r="D145" s="211"/>
      <c r="E145" s="211"/>
      <c r="F145" s="211"/>
      <c r="G145" s="211"/>
      <c r="H145" s="212"/>
      <c r="I145" s="8"/>
      <c r="AD145" s="99" t="s">
        <v>281</v>
      </c>
    </row>
    <row r="146" spans="1:30" ht="28.5" customHeight="1" x14ac:dyDescent="0.15">
      <c r="A146" s="226"/>
      <c r="B146" s="155"/>
      <c r="C146" s="210" t="s">
        <v>313</v>
      </c>
      <c r="D146" s="211"/>
      <c r="E146" s="211"/>
      <c r="F146" s="211"/>
      <c r="G146" s="211"/>
      <c r="H146" s="212"/>
      <c r="I146" s="8"/>
      <c r="AD146" s="99" t="s">
        <v>283</v>
      </c>
    </row>
    <row r="147" spans="1:30" ht="28.5" customHeight="1" x14ac:dyDescent="0.15">
      <c r="A147" s="226"/>
      <c r="B147" s="155"/>
      <c r="C147" s="210" t="s">
        <v>314</v>
      </c>
      <c r="D147" s="211"/>
      <c r="E147" s="211"/>
      <c r="F147" s="211"/>
      <c r="G147" s="211"/>
      <c r="H147" s="212"/>
      <c r="I147" s="8"/>
    </row>
    <row r="148" spans="1:30" ht="28.5" customHeight="1" x14ac:dyDescent="0.15">
      <c r="A148" s="226"/>
      <c r="B148" s="155"/>
      <c r="C148" s="210" t="s">
        <v>315</v>
      </c>
      <c r="D148" s="211"/>
      <c r="E148" s="211"/>
      <c r="F148" s="211"/>
      <c r="G148" s="211"/>
      <c r="H148" s="212"/>
      <c r="I148" s="8"/>
      <c r="AD148" s="99" t="s">
        <v>318</v>
      </c>
    </row>
    <row r="149" spans="1:30" ht="28.5" customHeight="1" x14ac:dyDescent="0.15">
      <c r="A149" s="226"/>
      <c r="B149" s="155"/>
      <c r="C149" s="210" t="s">
        <v>316</v>
      </c>
      <c r="D149" s="211"/>
      <c r="E149" s="211"/>
      <c r="F149" s="211"/>
      <c r="G149" s="211"/>
      <c r="H149" s="212"/>
      <c r="I149" s="8"/>
      <c r="AD149" s="99" t="s">
        <v>320</v>
      </c>
    </row>
    <row r="150" spans="1:30" ht="28.5" customHeight="1" x14ac:dyDescent="0.15">
      <c r="A150" s="226"/>
      <c r="B150" s="155"/>
      <c r="C150" s="210" t="s">
        <v>317</v>
      </c>
      <c r="D150" s="211"/>
      <c r="E150" s="211"/>
      <c r="F150" s="211"/>
      <c r="G150" s="211"/>
      <c r="H150" s="212"/>
      <c r="I150" s="8"/>
    </row>
    <row r="151" spans="1:30" ht="28.5" customHeight="1" x14ac:dyDescent="0.15">
      <c r="A151" s="226"/>
      <c r="B151" s="155"/>
      <c r="C151" s="210" t="s">
        <v>319</v>
      </c>
      <c r="D151" s="211"/>
      <c r="E151" s="211"/>
      <c r="F151" s="211"/>
      <c r="G151" s="211"/>
      <c r="H151" s="212"/>
      <c r="I151" s="8"/>
      <c r="Y151" s="99" t="s">
        <v>302</v>
      </c>
    </row>
    <row r="152" spans="1:30" ht="27.75" customHeight="1" thickBot="1" x14ac:dyDescent="0.2">
      <c r="A152" s="226"/>
      <c r="B152" s="155"/>
      <c r="C152" s="222" t="s">
        <v>321</v>
      </c>
      <c r="D152" s="213"/>
      <c r="E152" s="213"/>
      <c r="F152" s="213"/>
      <c r="G152" s="213"/>
      <c r="H152" s="214"/>
      <c r="I152" s="9"/>
    </row>
    <row r="153" spans="1:30" ht="30.75" customHeight="1" thickTop="1" thickBot="1" x14ac:dyDescent="0.2">
      <c r="A153" s="227"/>
      <c r="B153" s="155"/>
      <c r="C153" s="377" t="str">
        <f>IF(I152="","",IF(I152="○","その他事項を記入してください⇒"))</f>
        <v/>
      </c>
      <c r="D153" s="377"/>
      <c r="E153" s="378"/>
      <c r="F153" s="278"/>
      <c r="G153" s="279"/>
      <c r="H153" s="279"/>
      <c r="I153" s="280"/>
      <c r="AD153" s="99" t="s">
        <v>323</v>
      </c>
    </row>
    <row r="154" spans="1:30" ht="27.75" customHeight="1" thickTop="1" x14ac:dyDescent="0.15">
      <c r="A154" s="140" t="s">
        <v>244</v>
      </c>
      <c r="B154" s="174"/>
      <c r="C154" s="161"/>
      <c r="D154" s="161"/>
      <c r="E154" s="161"/>
      <c r="F154" s="54"/>
      <c r="G154" s="54"/>
      <c r="H154" s="54"/>
      <c r="I154" s="55"/>
      <c r="AD154" s="99" t="s">
        <v>325</v>
      </c>
    </row>
    <row r="155" spans="1:30" ht="27.75" customHeight="1" x14ac:dyDescent="0.15">
      <c r="A155" s="141" t="s">
        <v>5</v>
      </c>
      <c r="B155" s="19"/>
      <c r="C155" s="363" t="str">
        <f>IF(B155="","",IF(B155="有","医療処置を選択してください↓",""))</f>
        <v/>
      </c>
      <c r="D155" s="364"/>
      <c r="E155" s="364"/>
      <c r="F155" s="364"/>
      <c r="G155" s="364"/>
      <c r="H155" s="364"/>
      <c r="I155" s="365"/>
    </row>
    <row r="156" spans="1:30" ht="27.75" customHeight="1" x14ac:dyDescent="0.15">
      <c r="A156" s="137"/>
      <c r="B156" s="159"/>
      <c r="C156" s="210" t="s">
        <v>322</v>
      </c>
      <c r="D156" s="211"/>
      <c r="E156" s="211"/>
      <c r="F156" s="211"/>
      <c r="G156" s="211"/>
      <c r="H156" s="212"/>
      <c r="I156" s="8"/>
      <c r="AD156" s="99" t="s">
        <v>302</v>
      </c>
    </row>
    <row r="157" spans="1:30" ht="27.75" customHeight="1" x14ac:dyDescent="0.15">
      <c r="A157" s="137"/>
      <c r="B157" s="159"/>
      <c r="C157" s="210" t="s">
        <v>324</v>
      </c>
      <c r="D157" s="211"/>
      <c r="E157" s="211"/>
      <c r="F157" s="211"/>
      <c r="G157" s="211"/>
      <c r="H157" s="212"/>
      <c r="I157" s="8"/>
    </row>
    <row r="158" spans="1:30" ht="27.75" customHeight="1" x14ac:dyDescent="0.15">
      <c r="A158" s="137"/>
      <c r="B158" s="159"/>
      <c r="C158" s="210" t="s">
        <v>326</v>
      </c>
      <c r="D158" s="211"/>
      <c r="E158" s="211"/>
      <c r="F158" s="211"/>
      <c r="G158" s="211"/>
      <c r="H158" s="212"/>
      <c r="I158" s="8"/>
      <c r="AD158" s="99" t="s">
        <v>302</v>
      </c>
    </row>
    <row r="159" spans="1:30" ht="27.75" customHeight="1" x14ac:dyDescent="0.15">
      <c r="A159" s="137"/>
      <c r="B159" s="159"/>
      <c r="C159" s="210" t="s">
        <v>327</v>
      </c>
      <c r="D159" s="211"/>
      <c r="E159" s="211"/>
      <c r="F159" s="211"/>
      <c r="G159" s="211"/>
      <c r="H159" s="212"/>
      <c r="I159" s="8"/>
    </row>
    <row r="160" spans="1:30" ht="27.75" customHeight="1" x14ac:dyDescent="0.15">
      <c r="A160" s="137"/>
      <c r="B160" s="159"/>
      <c r="C160" s="210" t="s">
        <v>328</v>
      </c>
      <c r="D160" s="211"/>
      <c r="E160" s="211"/>
      <c r="F160" s="211"/>
      <c r="G160" s="211"/>
      <c r="H160" s="212"/>
      <c r="I160" s="8"/>
      <c r="AD160" s="99" t="s">
        <v>236</v>
      </c>
    </row>
    <row r="161" spans="1:33" ht="27.75" customHeight="1" x14ac:dyDescent="0.15">
      <c r="A161" s="137"/>
      <c r="B161" s="159"/>
      <c r="C161" s="210" t="s">
        <v>329</v>
      </c>
      <c r="D161" s="211"/>
      <c r="E161" s="211"/>
      <c r="F161" s="211"/>
      <c r="G161" s="211"/>
      <c r="H161" s="212"/>
      <c r="I161" s="8"/>
      <c r="AD161" s="99" t="s">
        <v>235</v>
      </c>
    </row>
    <row r="162" spans="1:33" ht="27.75" customHeight="1" x14ac:dyDescent="0.15">
      <c r="A162" s="137"/>
      <c r="B162" s="159"/>
      <c r="C162" s="210" t="s">
        <v>330</v>
      </c>
      <c r="D162" s="211"/>
      <c r="E162" s="211"/>
      <c r="F162" s="211"/>
      <c r="G162" s="211"/>
      <c r="H162" s="212"/>
      <c r="I162" s="8"/>
    </row>
    <row r="163" spans="1:33" ht="27.75" customHeight="1" x14ac:dyDescent="0.15">
      <c r="A163" s="137"/>
      <c r="B163" s="159"/>
      <c r="C163" s="210" t="s">
        <v>331</v>
      </c>
      <c r="D163" s="211"/>
      <c r="E163" s="211"/>
      <c r="F163" s="211"/>
      <c r="G163" s="211"/>
      <c r="H163" s="212"/>
      <c r="I163" s="8"/>
      <c r="AD163" s="99" t="s">
        <v>335</v>
      </c>
    </row>
    <row r="164" spans="1:33" ht="27.75" customHeight="1" x14ac:dyDescent="0.15">
      <c r="A164" s="137"/>
      <c r="B164" s="159"/>
      <c r="C164" s="210" t="s">
        <v>332</v>
      </c>
      <c r="D164" s="211"/>
      <c r="E164" s="211"/>
      <c r="F164" s="211"/>
      <c r="G164" s="211"/>
      <c r="H164" s="212"/>
      <c r="I164" s="8"/>
    </row>
    <row r="165" spans="1:33" ht="27.75" customHeight="1" x14ac:dyDescent="0.15">
      <c r="A165" s="137"/>
      <c r="B165" s="159"/>
      <c r="C165" s="210" t="s">
        <v>333</v>
      </c>
      <c r="D165" s="211"/>
      <c r="E165" s="211"/>
      <c r="F165" s="211"/>
      <c r="G165" s="211"/>
      <c r="H165" s="212"/>
      <c r="I165" s="8"/>
      <c r="AG165" s="99" t="s">
        <v>236</v>
      </c>
    </row>
    <row r="166" spans="1:33" ht="27.75" customHeight="1" x14ac:dyDescent="0.15">
      <c r="A166" s="137"/>
      <c r="B166" s="159"/>
      <c r="C166" s="210" t="s">
        <v>334</v>
      </c>
      <c r="D166" s="211"/>
      <c r="E166" s="211"/>
      <c r="F166" s="211"/>
      <c r="G166" s="211"/>
      <c r="H166" s="212"/>
      <c r="I166" s="8"/>
      <c r="AG166" s="99" t="s">
        <v>235</v>
      </c>
    </row>
    <row r="167" spans="1:33" ht="27.75" customHeight="1" x14ac:dyDescent="0.15">
      <c r="A167" s="137"/>
      <c r="B167" s="159"/>
      <c r="C167" s="210" t="s">
        <v>336</v>
      </c>
      <c r="D167" s="211"/>
      <c r="E167" s="211"/>
      <c r="F167" s="211"/>
      <c r="G167" s="211"/>
      <c r="H167" s="212"/>
      <c r="I167" s="8"/>
    </row>
    <row r="168" spans="1:33" ht="27.75" customHeight="1" x14ac:dyDescent="0.15">
      <c r="A168" s="137"/>
      <c r="B168" s="159"/>
      <c r="C168" s="210" t="s">
        <v>337</v>
      </c>
      <c r="D168" s="211"/>
      <c r="E168" s="211"/>
      <c r="F168" s="211"/>
      <c r="G168" s="211"/>
      <c r="H168" s="212"/>
      <c r="I168" s="8"/>
      <c r="AG168" s="99" t="s">
        <v>335</v>
      </c>
    </row>
    <row r="169" spans="1:33" ht="27.75" customHeight="1" x14ac:dyDescent="0.15">
      <c r="A169" s="137"/>
      <c r="B169" s="159"/>
      <c r="C169" s="210" t="s">
        <v>338</v>
      </c>
      <c r="D169" s="211"/>
      <c r="E169" s="211"/>
      <c r="F169" s="211"/>
      <c r="G169" s="211"/>
      <c r="H169" s="212"/>
      <c r="I169" s="8"/>
    </row>
    <row r="170" spans="1:33" ht="27.75" customHeight="1" x14ac:dyDescent="0.15">
      <c r="A170" s="137"/>
      <c r="B170" s="159"/>
      <c r="C170" s="210" t="s">
        <v>339</v>
      </c>
      <c r="D170" s="211"/>
      <c r="E170" s="211"/>
      <c r="F170" s="211"/>
      <c r="G170" s="211"/>
      <c r="H170" s="212"/>
      <c r="I170" s="8"/>
      <c r="AG170" s="99" t="s">
        <v>236</v>
      </c>
    </row>
    <row r="171" spans="1:33" ht="27.75" customHeight="1" x14ac:dyDescent="0.15">
      <c r="A171" s="137"/>
      <c r="B171" s="159"/>
      <c r="C171" s="210" t="s">
        <v>340</v>
      </c>
      <c r="D171" s="211"/>
      <c r="E171" s="211"/>
      <c r="F171" s="211"/>
      <c r="G171" s="211"/>
      <c r="H171" s="212"/>
      <c r="I171" s="8"/>
      <c r="AG171" s="99" t="s">
        <v>235</v>
      </c>
    </row>
    <row r="172" spans="1:33" ht="27.75" customHeight="1" x14ac:dyDescent="0.15">
      <c r="A172" s="137"/>
      <c r="B172" s="159"/>
      <c r="C172" s="210" t="s">
        <v>341</v>
      </c>
      <c r="D172" s="211"/>
      <c r="E172" s="211"/>
      <c r="F172" s="211"/>
      <c r="G172" s="211"/>
      <c r="H172" s="212"/>
      <c r="I172" s="8"/>
    </row>
    <row r="173" spans="1:33" ht="27.75" customHeight="1" thickBot="1" x14ac:dyDescent="0.2">
      <c r="A173" s="137"/>
      <c r="B173" s="159"/>
      <c r="C173" s="222" t="s">
        <v>342</v>
      </c>
      <c r="D173" s="213"/>
      <c r="E173" s="213"/>
      <c r="F173" s="213"/>
      <c r="G173" s="213"/>
      <c r="H173" s="214"/>
      <c r="I173" s="9"/>
      <c r="AB173" s="99" t="s">
        <v>236</v>
      </c>
    </row>
    <row r="174" spans="1:33" ht="27.75" customHeight="1" thickTop="1" thickBot="1" x14ac:dyDescent="0.2">
      <c r="A174" s="137"/>
      <c r="B174" s="159"/>
      <c r="C174" s="331" t="str">
        <f>IF(I173="","",IF(I173="○","部位を入力してください⇒",""))</f>
        <v/>
      </c>
      <c r="D174" s="332"/>
      <c r="E174" s="332"/>
      <c r="F174" s="333"/>
      <c r="G174" s="370"/>
      <c r="H174" s="371"/>
      <c r="I174" s="372"/>
      <c r="AB174" s="99" t="s">
        <v>235</v>
      </c>
    </row>
    <row r="175" spans="1:33" ht="27.75" customHeight="1" thickTop="1" thickBot="1" x14ac:dyDescent="0.2">
      <c r="A175" s="137"/>
      <c r="B175" s="159"/>
      <c r="C175" s="218" t="s">
        <v>321</v>
      </c>
      <c r="D175" s="228"/>
      <c r="E175" s="228"/>
      <c r="F175" s="228"/>
      <c r="G175" s="228"/>
      <c r="H175" s="219"/>
      <c r="I175" s="10"/>
    </row>
    <row r="176" spans="1:33" ht="27.75" customHeight="1" thickTop="1" thickBot="1" x14ac:dyDescent="0.2">
      <c r="A176" s="139"/>
      <c r="B176" s="160"/>
      <c r="C176" s="331" t="str">
        <f>IF(I175="","",IF(I175="○","その他事項を入力してください⇒",""))</f>
        <v/>
      </c>
      <c r="D176" s="332"/>
      <c r="E176" s="332"/>
      <c r="F176" s="333"/>
      <c r="G176" s="370"/>
      <c r="H176" s="371"/>
      <c r="I176" s="372"/>
      <c r="AA176" s="99" t="s">
        <v>344</v>
      </c>
      <c r="AB176" s="99" t="s">
        <v>236</v>
      </c>
    </row>
    <row r="177" spans="1:28" ht="27.75" customHeight="1" thickTop="1" x14ac:dyDescent="0.15">
      <c r="B177" s="105"/>
      <c r="C177" s="105"/>
      <c r="D177" s="105"/>
      <c r="E177" s="105"/>
      <c r="F177" s="105"/>
    </row>
    <row r="178" spans="1:28" ht="27.75" customHeight="1" x14ac:dyDescent="0.15">
      <c r="A178" s="256" t="s">
        <v>419</v>
      </c>
      <c r="B178" s="256"/>
      <c r="C178" s="256"/>
      <c r="D178" s="256"/>
      <c r="E178" s="256"/>
      <c r="F178" s="256"/>
      <c r="G178" s="256"/>
      <c r="H178" s="256"/>
      <c r="I178" s="256"/>
    </row>
    <row r="179" spans="1:28" ht="27.75" customHeight="1" x14ac:dyDescent="0.15">
      <c r="A179" s="106" t="s">
        <v>199</v>
      </c>
      <c r="B179" s="383" t="s">
        <v>200</v>
      </c>
      <c r="C179" s="383"/>
      <c r="D179" s="383"/>
      <c r="E179" s="383"/>
      <c r="F179" s="383"/>
      <c r="G179" s="383"/>
      <c r="H179" s="383"/>
      <c r="I179" s="383"/>
    </row>
    <row r="180" spans="1:28" ht="28.5" customHeight="1" x14ac:dyDescent="0.15">
      <c r="A180" s="142" t="s">
        <v>420</v>
      </c>
      <c r="B180" s="22"/>
      <c r="C180" s="162"/>
      <c r="D180" s="56"/>
      <c r="E180" s="56"/>
      <c r="F180" s="56"/>
      <c r="G180" s="56"/>
      <c r="H180" s="162"/>
      <c r="I180" s="163"/>
    </row>
    <row r="181" spans="1:28" ht="44.25" customHeight="1" x14ac:dyDescent="0.15">
      <c r="A181" s="381" t="s">
        <v>421</v>
      </c>
      <c r="B181" s="356"/>
      <c r="C181" s="357"/>
      <c r="D181" s="357"/>
      <c r="E181" s="357"/>
      <c r="F181" s="357"/>
      <c r="G181" s="357"/>
      <c r="H181" s="357"/>
      <c r="I181" s="358"/>
    </row>
    <row r="182" spans="1:28" ht="20.25" customHeight="1" x14ac:dyDescent="0.15">
      <c r="A182" s="382"/>
      <c r="B182" s="379" t="s">
        <v>441</v>
      </c>
      <c r="C182" s="379"/>
      <c r="D182" s="379"/>
      <c r="E182" s="379"/>
      <c r="F182" s="379"/>
      <c r="G182" s="379"/>
      <c r="H182" s="379"/>
      <c r="I182" s="380"/>
    </row>
    <row r="183" spans="1:28" ht="27.75" customHeight="1" x14ac:dyDescent="0.15">
      <c r="A183" s="152"/>
      <c r="B183" s="72"/>
      <c r="C183" s="72"/>
      <c r="D183" s="72"/>
      <c r="E183" s="72"/>
      <c r="F183" s="72"/>
      <c r="G183" s="72"/>
      <c r="H183" s="72"/>
      <c r="I183" s="72"/>
    </row>
    <row r="184" spans="1:28" ht="27.75" customHeight="1" x14ac:dyDescent="0.15">
      <c r="A184" s="256" t="s">
        <v>422</v>
      </c>
      <c r="B184" s="256"/>
      <c r="C184" s="256"/>
      <c r="D184" s="256"/>
      <c r="E184" s="256"/>
      <c r="F184" s="256"/>
      <c r="G184" s="256"/>
      <c r="H184" s="256"/>
      <c r="I184" s="256"/>
      <c r="AB184" s="99" t="s">
        <v>236</v>
      </c>
    </row>
    <row r="185" spans="1:28" ht="27.75" customHeight="1" x14ac:dyDescent="0.15">
      <c r="A185" s="109" t="s">
        <v>199</v>
      </c>
      <c r="B185" s="229" t="s">
        <v>200</v>
      </c>
      <c r="C185" s="229"/>
      <c r="D185" s="229"/>
      <c r="E185" s="229"/>
      <c r="F185" s="229"/>
      <c r="G185" s="229"/>
      <c r="H185" s="229"/>
      <c r="I185" s="229"/>
      <c r="AB185" s="99" t="s">
        <v>424</v>
      </c>
    </row>
    <row r="186" spans="1:28" ht="27.75" customHeight="1" x14ac:dyDescent="0.15">
      <c r="A186" s="143" t="s">
        <v>423</v>
      </c>
      <c r="B186" s="17"/>
      <c r="C186" s="353" t="str">
        <f>IF(B186="","",IF(B186="有","下記を選択してください↓",""))</f>
        <v/>
      </c>
      <c r="D186" s="354"/>
      <c r="E186" s="354"/>
      <c r="F186" s="354"/>
      <c r="G186" s="354"/>
      <c r="H186" s="354"/>
      <c r="I186" s="355"/>
      <c r="AB186" s="99" t="s">
        <v>235</v>
      </c>
    </row>
    <row r="187" spans="1:28" ht="27.75" customHeight="1" x14ac:dyDescent="0.15">
      <c r="A187" s="144"/>
      <c r="B187" s="163"/>
      <c r="C187" s="212" t="s">
        <v>425</v>
      </c>
      <c r="D187" s="307"/>
      <c r="E187" s="307"/>
      <c r="F187" s="307"/>
      <c r="G187" s="307"/>
      <c r="H187" s="307"/>
      <c r="I187" s="8"/>
    </row>
    <row r="188" spans="1:28" ht="27.75" customHeight="1" x14ac:dyDescent="0.15">
      <c r="A188" s="144"/>
      <c r="B188" s="163"/>
      <c r="C188" s="212" t="s">
        <v>426</v>
      </c>
      <c r="D188" s="307"/>
      <c r="E188" s="307"/>
      <c r="F188" s="307"/>
      <c r="G188" s="307"/>
      <c r="H188" s="307"/>
      <c r="I188" s="8"/>
      <c r="AB188" s="99" t="s">
        <v>432</v>
      </c>
    </row>
    <row r="189" spans="1:28" ht="27.75" customHeight="1" x14ac:dyDescent="0.15">
      <c r="A189" s="144"/>
      <c r="B189" s="163"/>
      <c r="C189" s="362" t="s">
        <v>430</v>
      </c>
      <c r="D189" s="307"/>
      <c r="E189" s="307" t="s">
        <v>427</v>
      </c>
      <c r="F189" s="307"/>
      <c r="G189" s="307"/>
      <c r="H189" s="307"/>
      <c r="I189" s="8"/>
    </row>
    <row r="190" spans="1:28" ht="27.75" customHeight="1" x14ac:dyDescent="0.15">
      <c r="A190" s="144"/>
      <c r="B190" s="163"/>
      <c r="C190" s="212"/>
      <c r="D190" s="307"/>
      <c r="E190" s="307" t="s">
        <v>428</v>
      </c>
      <c r="F190" s="307"/>
      <c r="G190" s="307"/>
      <c r="H190" s="307"/>
      <c r="I190" s="8"/>
    </row>
    <row r="191" spans="1:28" ht="27.75" customHeight="1" x14ac:dyDescent="0.15">
      <c r="A191" s="144"/>
      <c r="B191" s="163"/>
      <c r="C191" s="212"/>
      <c r="D191" s="307"/>
      <c r="E191" s="307" t="s">
        <v>429</v>
      </c>
      <c r="F191" s="307"/>
      <c r="G191" s="307"/>
      <c r="H191" s="307"/>
      <c r="I191" s="8"/>
    </row>
    <row r="192" spans="1:28" ht="27.75" customHeight="1" x14ac:dyDescent="0.15">
      <c r="A192" s="145"/>
      <c r="B192" s="159"/>
      <c r="C192" s="222" t="s">
        <v>233</v>
      </c>
      <c r="D192" s="213"/>
      <c r="E192" s="350"/>
      <c r="F192" s="351"/>
      <c r="G192" s="351"/>
      <c r="H192" s="351"/>
      <c r="I192" s="352"/>
      <c r="AB192" s="99" t="s">
        <v>236</v>
      </c>
    </row>
    <row r="193" spans="1:28" ht="27.75" customHeight="1" x14ac:dyDescent="0.15">
      <c r="A193" s="146"/>
      <c r="B193" s="160"/>
      <c r="C193" s="220"/>
      <c r="D193" s="369"/>
      <c r="E193" s="366" t="s">
        <v>431</v>
      </c>
      <c r="F193" s="367"/>
      <c r="G193" s="367"/>
      <c r="H193" s="367"/>
      <c r="I193" s="368"/>
      <c r="AB193" s="99" t="s">
        <v>235</v>
      </c>
    </row>
    <row r="194" spans="1:28" ht="27.75" customHeight="1" x14ac:dyDescent="0.15">
      <c r="A194" s="109" t="s">
        <v>433</v>
      </c>
      <c r="B194" s="178"/>
      <c r="C194" s="164"/>
      <c r="D194" s="164"/>
      <c r="E194" s="164"/>
      <c r="F194" s="164"/>
      <c r="G194" s="164"/>
      <c r="H194" s="164"/>
      <c r="I194" s="165"/>
    </row>
    <row r="195" spans="1:28" ht="27.75" customHeight="1" x14ac:dyDescent="0.15"/>
    <row r="196" spans="1:28" ht="27.75" customHeight="1" x14ac:dyDescent="0.15">
      <c r="A196" s="256" t="s">
        <v>434</v>
      </c>
      <c r="B196" s="256"/>
      <c r="C196" s="256"/>
      <c r="D196" s="256"/>
      <c r="E196" s="256"/>
      <c r="F196" s="256"/>
      <c r="G196" s="256"/>
      <c r="H196" s="256"/>
      <c r="I196" s="256"/>
    </row>
    <row r="197" spans="1:28" ht="27.75" customHeight="1" x14ac:dyDescent="0.15">
      <c r="A197" s="356"/>
      <c r="B197" s="357"/>
      <c r="C197" s="357"/>
      <c r="D197" s="357"/>
      <c r="E197" s="357"/>
      <c r="F197" s="357"/>
      <c r="G197" s="357"/>
      <c r="H197" s="357"/>
      <c r="I197" s="358"/>
    </row>
    <row r="198" spans="1:28" ht="27.75" customHeight="1" x14ac:dyDescent="0.15">
      <c r="A198" s="359"/>
      <c r="B198" s="360"/>
      <c r="C198" s="360"/>
      <c r="D198" s="360"/>
      <c r="E198" s="360"/>
      <c r="F198" s="360"/>
      <c r="G198" s="360"/>
      <c r="H198" s="360"/>
      <c r="I198" s="361"/>
    </row>
    <row r="199" spans="1:28" ht="27.75" customHeight="1" x14ac:dyDescent="0.15">
      <c r="A199" s="359"/>
      <c r="B199" s="360"/>
      <c r="C199" s="360"/>
      <c r="D199" s="360"/>
      <c r="E199" s="360"/>
      <c r="F199" s="360"/>
      <c r="G199" s="360"/>
      <c r="H199" s="360"/>
      <c r="I199" s="361"/>
    </row>
    <row r="200" spans="1:28" ht="27.75" customHeight="1" x14ac:dyDescent="0.15">
      <c r="A200" s="359"/>
      <c r="B200" s="360"/>
      <c r="C200" s="360"/>
      <c r="D200" s="360"/>
      <c r="E200" s="360"/>
      <c r="F200" s="360"/>
      <c r="G200" s="360"/>
      <c r="H200" s="360"/>
      <c r="I200" s="361"/>
    </row>
    <row r="201" spans="1:28" ht="27.75" customHeight="1" x14ac:dyDescent="0.15">
      <c r="A201" s="359"/>
      <c r="B201" s="360"/>
      <c r="C201" s="360"/>
      <c r="D201" s="360"/>
      <c r="E201" s="360"/>
      <c r="F201" s="360"/>
      <c r="G201" s="360"/>
      <c r="H201" s="360"/>
      <c r="I201" s="361"/>
    </row>
    <row r="202" spans="1:28" x14ac:dyDescent="0.15">
      <c r="A202" s="275"/>
      <c r="B202" s="276"/>
      <c r="C202" s="276"/>
      <c r="D202" s="276"/>
      <c r="E202" s="276"/>
      <c r="F202" s="276"/>
      <c r="G202" s="276"/>
      <c r="H202" s="276"/>
      <c r="I202" s="277"/>
    </row>
    <row r="205" spans="1:28" ht="27.75" customHeight="1" x14ac:dyDescent="0.15">
      <c r="A205" s="256" t="s">
        <v>464</v>
      </c>
      <c r="B205" s="256"/>
      <c r="C205" s="256"/>
      <c r="D205" s="256"/>
      <c r="E205" s="256"/>
      <c r="F205" s="256"/>
      <c r="G205" s="256"/>
      <c r="H205" s="256"/>
      <c r="I205" s="256"/>
    </row>
    <row r="206" spans="1:28" ht="27.75" customHeight="1" x14ac:dyDescent="0.15">
      <c r="A206" s="208" t="s">
        <v>468</v>
      </c>
      <c r="B206" s="208"/>
      <c r="C206" s="208"/>
      <c r="D206" s="208"/>
      <c r="E206" s="208"/>
      <c r="F206" s="208"/>
      <c r="G206" s="208"/>
      <c r="H206" s="208"/>
      <c r="I206" s="208"/>
    </row>
    <row r="207" spans="1:28" ht="27.75" customHeight="1" x14ac:dyDescent="0.15">
      <c r="A207" s="182" t="s">
        <v>199</v>
      </c>
      <c r="B207" s="185" t="s">
        <v>200</v>
      </c>
      <c r="C207" s="181"/>
      <c r="D207" s="181"/>
      <c r="E207" s="181"/>
      <c r="F207" s="181"/>
      <c r="G207" s="181"/>
      <c r="H207" s="181"/>
      <c r="I207" s="181"/>
    </row>
    <row r="208" spans="1:28" ht="27.75" customHeight="1" x14ac:dyDescent="0.15">
      <c r="A208" s="184" t="s">
        <v>465</v>
      </c>
      <c r="B208" s="178"/>
      <c r="C208" s="183"/>
      <c r="D208" s="124"/>
      <c r="E208" s="124"/>
      <c r="F208" s="124"/>
      <c r="G208" s="124"/>
      <c r="H208" s="124"/>
    </row>
    <row r="209" spans="1:20" ht="27.75" customHeight="1" x14ac:dyDescent="0.15">
      <c r="A209" s="184" t="s">
        <v>466</v>
      </c>
      <c r="B209" s="178"/>
      <c r="E209" s="179"/>
      <c r="F209" s="179"/>
      <c r="T209" s="99" t="s">
        <v>235</v>
      </c>
    </row>
    <row r="210" spans="1:20" ht="27.75" customHeight="1" x14ac:dyDescent="0.15">
      <c r="A210" s="184" t="s">
        <v>467</v>
      </c>
      <c r="B210" s="178"/>
      <c r="C210" s="179"/>
      <c r="D210" s="179"/>
      <c r="E210" s="179"/>
      <c r="F210" s="179"/>
    </row>
    <row r="211" spans="1:20" ht="27.75" customHeight="1" x14ac:dyDescent="0.15">
      <c r="A211" s="179"/>
      <c r="B211" s="179"/>
      <c r="C211" s="179"/>
      <c r="D211" s="179"/>
      <c r="E211" s="179"/>
      <c r="F211" s="179"/>
      <c r="G211" s="179"/>
      <c r="H211" s="179"/>
      <c r="I211" s="179"/>
    </row>
    <row r="212" spans="1:20" x14ac:dyDescent="0.15">
      <c r="A212" s="179"/>
      <c r="B212" s="179"/>
      <c r="C212" s="179"/>
      <c r="D212" s="179"/>
      <c r="E212" s="179"/>
      <c r="F212" s="179"/>
      <c r="G212" s="179"/>
      <c r="H212" s="179"/>
      <c r="I212" s="179"/>
    </row>
  </sheetData>
  <sheetProtection selectLockedCells="1"/>
  <mergeCells count="221">
    <mergeCell ref="A205:I205"/>
    <mergeCell ref="C142:H142"/>
    <mergeCell ref="E132:H132"/>
    <mergeCell ref="A181:A182"/>
    <mergeCell ref="E128:H128"/>
    <mergeCell ref="B179:I179"/>
    <mergeCell ref="B181:I181"/>
    <mergeCell ref="C175:H175"/>
    <mergeCell ref="G174:I174"/>
    <mergeCell ref="A139:A153"/>
    <mergeCell ref="C171:H171"/>
    <mergeCell ref="A184:I184"/>
    <mergeCell ref="E130:H130"/>
    <mergeCell ref="C141:H141"/>
    <mergeCell ref="C159:H159"/>
    <mergeCell ref="C158:H158"/>
    <mergeCell ref="C157:H157"/>
    <mergeCell ref="C143:H143"/>
    <mergeCell ref="C166:H166"/>
    <mergeCell ref="B182:I182"/>
    <mergeCell ref="C164:H164"/>
    <mergeCell ref="H109:I109"/>
    <mergeCell ref="C140:H140"/>
    <mergeCell ref="C139:I139"/>
    <mergeCell ref="E134:H134"/>
    <mergeCell ref="E133:H133"/>
    <mergeCell ref="C150:H150"/>
    <mergeCell ref="C151:H151"/>
    <mergeCell ref="C152:H152"/>
    <mergeCell ref="C153:E153"/>
    <mergeCell ref="C176:F176"/>
    <mergeCell ref="G176:I176"/>
    <mergeCell ref="C170:H170"/>
    <mergeCell ref="C167:H167"/>
    <mergeCell ref="C168:H168"/>
    <mergeCell ref="G127:I127"/>
    <mergeCell ref="E136:H136"/>
    <mergeCell ref="C146:H146"/>
    <mergeCell ref="C145:H145"/>
    <mergeCell ref="C144:H144"/>
    <mergeCell ref="C174:F174"/>
    <mergeCell ref="C156:H156"/>
    <mergeCell ref="C155:I155"/>
    <mergeCell ref="C161:H161"/>
    <mergeCell ref="C160:H160"/>
    <mergeCell ref="E193:I193"/>
    <mergeCell ref="C192:D193"/>
    <mergeCell ref="C172:H172"/>
    <mergeCell ref="C173:H173"/>
    <mergeCell ref="C162:H162"/>
    <mergeCell ref="A196:I196"/>
    <mergeCell ref="A197:I202"/>
    <mergeCell ref="E189:H189"/>
    <mergeCell ref="E190:H190"/>
    <mergeCell ref="E191:H191"/>
    <mergeCell ref="C189:D191"/>
    <mergeCell ref="C100:D100"/>
    <mergeCell ref="H100:I100"/>
    <mergeCell ref="F100:G100"/>
    <mergeCell ref="C101:E101"/>
    <mergeCell ref="F101:I101"/>
    <mergeCell ref="E192:I192"/>
    <mergeCell ref="C186:I186"/>
    <mergeCell ref="C187:H187"/>
    <mergeCell ref="C188:H188"/>
    <mergeCell ref="C147:H147"/>
    <mergeCell ref="C163:H163"/>
    <mergeCell ref="C128:D133"/>
    <mergeCell ref="C134:D136"/>
    <mergeCell ref="C169:H169"/>
    <mergeCell ref="C148:H148"/>
    <mergeCell ref="C149:H149"/>
    <mergeCell ref="F153:I153"/>
    <mergeCell ref="E131:H131"/>
    <mergeCell ref="E135:H135"/>
    <mergeCell ref="E129:H129"/>
    <mergeCell ref="C165:H165"/>
    <mergeCell ref="A124:A127"/>
    <mergeCell ref="E119:H119"/>
    <mergeCell ref="E122:H122"/>
    <mergeCell ref="C123:E123"/>
    <mergeCell ref="F123:I123"/>
    <mergeCell ref="A137:A138"/>
    <mergeCell ref="B137:B138"/>
    <mergeCell ref="C137:I137"/>
    <mergeCell ref="C138:I138"/>
    <mergeCell ref="A128:A136"/>
    <mergeCell ref="E111:H111"/>
    <mergeCell ref="E112:H112"/>
    <mergeCell ref="E113:H113"/>
    <mergeCell ref="C114:D120"/>
    <mergeCell ref="E114:H114"/>
    <mergeCell ref="E115:H115"/>
    <mergeCell ref="E116:H116"/>
    <mergeCell ref="E117:H117"/>
    <mergeCell ref="E118:H118"/>
    <mergeCell ref="C102:D102"/>
    <mergeCell ref="F102:H102"/>
    <mergeCell ref="F103:I103"/>
    <mergeCell ref="F105:H105"/>
    <mergeCell ref="F106:H106"/>
    <mergeCell ref="F107:H107"/>
    <mergeCell ref="C103:D109"/>
    <mergeCell ref="F108:H108"/>
    <mergeCell ref="F104:G104"/>
    <mergeCell ref="F109:G109"/>
    <mergeCell ref="A93:A94"/>
    <mergeCell ref="B93:I93"/>
    <mergeCell ref="C94:I94"/>
    <mergeCell ref="A96:A99"/>
    <mergeCell ref="C96:D96"/>
    <mergeCell ref="C97:D97"/>
    <mergeCell ref="C98:D98"/>
    <mergeCell ref="C99:D99"/>
    <mergeCell ref="C95:E95"/>
    <mergeCell ref="F95:I95"/>
    <mergeCell ref="A89:I89"/>
    <mergeCell ref="A90:I90"/>
    <mergeCell ref="A92:I92"/>
    <mergeCell ref="A68:I68"/>
    <mergeCell ref="A65:I65"/>
    <mergeCell ref="A66:I66"/>
    <mergeCell ref="C83:E83"/>
    <mergeCell ref="C84:E84"/>
    <mergeCell ref="B69:I69"/>
    <mergeCell ref="F83:I83"/>
    <mergeCell ref="A86:I86"/>
    <mergeCell ref="A87:I87"/>
    <mergeCell ref="A88:I88"/>
    <mergeCell ref="F84:I84"/>
    <mergeCell ref="A60:A61"/>
    <mergeCell ref="B62:C62"/>
    <mergeCell ref="A64:I64"/>
    <mergeCell ref="B17:I17"/>
    <mergeCell ref="B18:I18"/>
    <mergeCell ref="B19:I19"/>
    <mergeCell ref="B32:I32"/>
    <mergeCell ref="B26:I26"/>
    <mergeCell ref="C31:I31"/>
    <mergeCell ref="B25:I25"/>
    <mergeCell ref="D28:I28"/>
    <mergeCell ref="B29:C29"/>
    <mergeCell ref="B28:C28"/>
    <mergeCell ref="A50:A54"/>
    <mergeCell ref="B50:C50"/>
    <mergeCell ref="D50:H50"/>
    <mergeCell ref="B34:C34"/>
    <mergeCell ref="B185:I185"/>
    <mergeCell ref="A58:I58"/>
    <mergeCell ref="B59:I59"/>
    <mergeCell ref="B60:C60"/>
    <mergeCell ref="D60:G60"/>
    <mergeCell ref="H60:I60"/>
    <mergeCell ref="D44:H44"/>
    <mergeCell ref="D53:H53"/>
    <mergeCell ref="B44:C44"/>
    <mergeCell ref="A178:I178"/>
    <mergeCell ref="B54:C54"/>
    <mergeCell ref="D54:H54"/>
    <mergeCell ref="A56:E56"/>
    <mergeCell ref="G56:H56"/>
    <mergeCell ref="B49:C49"/>
    <mergeCell ref="D49:H49"/>
    <mergeCell ref="D48:H48"/>
    <mergeCell ref="B51:C51"/>
    <mergeCell ref="D51:H51"/>
    <mergeCell ref="B52:C52"/>
    <mergeCell ref="D52:H52"/>
    <mergeCell ref="B53:C53"/>
    <mergeCell ref="B43:C43"/>
    <mergeCell ref="D43:H43"/>
    <mergeCell ref="A45:A49"/>
    <mergeCell ref="B45:C45"/>
    <mergeCell ref="D45:H45"/>
    <mergeCell ref="B46:C46"/>
    <mergeCell ref="D46:H46"/>
    <mergeCell ref="B47:C47"/>
    <mergeCell ref="D47:H47"/>
    <mergeCell ref="B48:C48"/>
    <mergeCell ref="B40:C40"/>
    <mergeCell ref="D40:H40"/>
    <mergeCell ref="B41:C41"/>
    <mergeCell ref="D41:H41"/>
    <mergeCell ref="B42:C42"/>
    <mergeCell ref="D42:H42"/>
    <mergeCell ref="A1:I1"/>
    <mergeCell ref="A7:I7"/>
    <mergeCell ref="B8:I8"/>
    <mergeCell ref="B9:I9"/>
    <mergeCell ref="B15:I15"/>
    <mergeCell ref="E34:F34"/>
    <mergeCell ref="G34:H34"/>
    <mergeCell ref="B16:I16"/>
    <mergeCell ref="B20:I20"/>
    <mergeCell ref="B10:I10"/>
    <mergeCell ref="A103:A122"/>
    <mergeCell ref="C124:D124"/>
    <mergeCell ref="A12:I12"/>
    <mergeCell ref="B13:I13"/>
    <mergeCell ref="B14:I14"/>
    <mergeCell ref="B39:I39"/>
    <mergeCell ref="B21:I21"/>
    <mergeCell ref="A23:I23"/>
    <mergeCell ref="B24:I24"/>
    <mergeCell ref="A40:A44"/>
    <mergeCell ref="C125:D127"/>
    <mergeCell ref="C110:D113"/>
    <mergeCell ref="E120:G120"/>
    <mergeCell ref="E121:G121"/>
    <mergeCell ref="C121:D122"/>
    <mergeCell ref="E110:H110"/>
    <mergeCell ref="D29:I29"/>
    <mergeCell ref="A37:E37"/>
    <mergeCell ref="F37:H37"/>
    <mergeCell ref="G38:I38"/>
    <mergeCell ref="A38:F38"/>
    <mergeCell ref="A206:I206"/>
    <mergeCell ref="F124:I124"/>
    <mergeCell ref="E125:H125"/>
    <mergeCell ref="E126:H126"/>
    <mergeCell ref="E127:F127"/>
  </mergeCells>
  <phoneticPr fontId="1"/>
  <conditionalFormatting sqref="I56">
    <cfRule type="expression" dxfId="20" priority="20" stopIfTrue="1">
      <formula>$F$56="同居"</formula>
    </cfRule>
  </conditionalFormatting>
  <conditionalFormatting sqref="C61 E61 G61">
    <cfRule type="expression" dxfId="19" priority="19" stopIfTrue="1">
      <formula>$B$60="申請中"</formula>
    </cfRule>
  </conditionalFormatting>
  <conditionalFormatting sqref="H60">
    <cfRule type="expression" dxfId="18" priority="42" stopIfTrue="1">
      <formula>$B$60="要支援"</formula>
    </cfRule>
    <cfRule type="expression" dxfId="17" priority="43" stopIfTrue="1">
      <formula>$B$60="要介護"</formula>
    </cfRule>
  </conditionalFormatting>
  <conditionalFormatting sqref="F83:I83">
    <cfRule type="expression" dxfId="16" priority="18" stopIfTrue="1">
      <formula>$B$83="○"</formula>
    </cfRule>
  </conditionalFormatting>
  <conditionalFormatting sqref="F84">
    <cfRule type="expression" dxfId="15" priority="17" stopIfTrue="1">
      <formula>$B$84="○"</formula>
    </cfRule>
  </conditionalFormatting>
  <conditionalFormatting sqref="I102">
    <cfRule type="expression" dxfId="14" priority="16" stopIfTrue="1">
      <formula>$E$102="有"</formula>
    </cfRule>
  </conditionalFormatting>
  <conditionalFormatting sqref="H104 I105:I108">
    <cfRule type="expression" dxfId="13" priority="15" stopIfTrue="1">
      <formula>$E$103="治療食"</formula>
    </cfRule>
  </conditionalFormatting>
  <conditionalFormatting sqref="G174:I174">
    <cfRule type="expression" dxfId="12" priority="11" stopIfTrue="1">
      <formula>$I$173="○"</formula>
    </cfRule>
  </conditionalFormatting>
  <conditionalFormatting sqref="G176:I176">
    <cfRule type="expression" dxfId="11" priority="10" stopIfTrue="1">
      <formula>$I$175="○"</formula>
    </cfRule>
  </conditionalFormatting>
  <conditionalFormatting sqref="F95:I95">
    <cfRule type="expression" dxfId="10" priority="9" stopIfTrue="1">
      <formula>$B$95="有"</formula>
    </cfRule>
  </conditionalFormatting>
  <conditionalFormatting sqref="H100:I100">
    <cfRule type="expression" dxfId="9" priority="8" stopIfTrue="1">
      <formula>$E$100="○"</formula>
    </cfRule>
  </conditionalFormatting>
  <conditionalFormatting sqref="H109:I109">
    <cfRule type="expression" dxfId="8" priority="7" stopIfTrue="1">
      <formula>$I$108="○"</formula>
    </cfRule>
  </conditionalFormatting>
  <conditionalFormatting sqref="I125:I126 G127:I127">
    <cfRule type="expression" dxfId="7" priority="6" stopIfTrue="1">
      <formula>$E$124="有"</formula>
    </cfRule>
  </conditionalFormatting>
  <conditionalFormatting sqref="I175 I156:I173">
    <cfRule type="expression" dxfId="6" priority="45" stopIfTrue="1">
      <formula>$B$155="有"</formula>
    </cfRule>
  </conditionalFormatting>
  <conditionalFormatting sqref="I140:I152">
    <cfRule type="expression" dxfId="5" priority="46" stopIfTrue="1">
      <formula>$B$139="有"</formula>
    </cfRule>
  </conditionalFormatting>
  <conditionalFormatting sqref="F153">
    <cfRule type="expression" dxfId="4" priority="47" stopIfTrue="1">
      <formula>$I$152="○"</formula>
    </cfRule>
  </conditionalFormatting>
  <conditionalFormatting sqref="I187:I191 E192:I192">
    <cfRule type="expression" dxfId="3" priority="5" stopIfTrue="1">
      <formula>$B$186="有"</formula>
    </cfRule>
  </conditionalFormatting>
  <conditionalFormatting sqref="D28:I28">
    <cfRule type="expression" dxfId="2" priority="3" stopIfTrue="1">
      <formula>$B$28=""</formula>
    </cfRule>
  </conditionalFormatting>
  <conditionalFormatting sqref="D29:I29">
    <cfRule type="expression" dxfId="1" priority="2" stopIfTrue="1">
      <formula>$B$29=""</formula>
    </cfRule>
  </conditionalFormatting>
  <conditionalFormatting sqref="D40:H54">
    <cfRule type="expression" dxfId="0" priority="1" stopIfTrue="1">
      <formula>$G$38=""</formula>
    </cfRule>
  </conditionalFormatting>
  <dataValidations count="35">
    <dataValidation type="list" allowBlank="1" showInputMessage="1" showErrorMessage="1" sqref="I156:I173 I175">
      <formula1>$AG$168:$AG$169</formula1>
    </dataValidation>
    <dataValidation type="list" allowBlank="1" showInputMessage="1" showErrorMessage="1" sqref="I125:I126">
      <formula1>$Y$151:$Y$152</formula1>
    </dataValidation>
    <dataValidation type="list" allowBlank="1" showInputMessage="1" showErrorMessage="1" sqref="I140:I152">
      <formula1>$AD$163:$AD$164</formula1>
    </dataValidation>
    <dataValidation type="list" allowBlank="1" showInputMessage="1" showErrorMessage="1" sqref="I102">
      <formula1>$Y$120:$Y$122</formula1>
    </dataValidation>
    <dataValidation type="list" showInputMessage="1" showErrorMessage="1" sqref="F177 F55 I48:I49 F57 F81:F82 I53:I54">
      <formula1>$AE$33:$AE$33</formula1>
    </dataValidation>
    <dataValidation type="list" allowBlank="1" showInputMessage="1" showErrorMessage="1" sqref="B30">
      <formula1>$Z$29:$Z$31</formula1>
    </dataValidation>
    <dataValidation type="list" allowBlank="1" showInputMessage="1" showErrorMessage="1" sqref="B155">
      <formula1>$AG$165:$AG$166</formula1>
    </dataValidation>
    <dataValidation type="list" allowBlank="1" showInputMessage="1" showErrorMessage="1" sqref="B139">
      <formula1>$AD$160:$AD$161</formula1>
    </dataValidation>
    <dataValidation type="list" allowBlank="1" showInputMessage="1" showErrorMessage="1" sqref="I133:I136">
      <formula1>$AD$158:$AD$159</formula1>
    </dataValidation>
    <dataValidation type="list" allowBlank="1" showInputMessage="1" showErrorMessage="1" sqref="I128:I132">
      <formula1>$AD$156:$AD$157</formula1>
    </dataValidation>
    <dataValidation type="list" allowBlank="1" showInputMessage="1" showErrorMessage="1" sqref="I122">
      <formula1>$AD$148:$AD$149</formula1>
    </dataValidation>
    <dataValidation type="list" allowBlank="1" showInputMessage="1" showErrorMessage="1" sqref="K102:K103">
      <formula1>$AA$133:$AA$134</formula1>
    </dataValidation>
    <dataValidation type="list" allowBlank="1" showInputMessage="1" showErrorMessage="1" sqref="E102">
      <formula1>$Z$123:$Z$124</formula1>
    </dataValidation>
    <dataValidation type="list" allowBlank="1" showInputMessage="1" showErrorMessage="1" sqref="B70:B84 E96:E100 I105:I108 I110:I119">
      <formula1>$Y$118:$Y$119</formula1>
    </dataValidation>
    <dataValidation type="list" allowBlank="1" showInputMessage="1" showErrorMessage="1" sqref="B96 B137 B114 B110 B128 B101:B103 B121:B124">
      <formula1>$Y$113:$Y$116</formula1>
    </dataValidation>
    <dataValidation type="list" allowBlank="1" showInputMessage="1" showErrorMessage="1" sqref="B95">
      <formula1>$Y$99:$Y$100</formula1>
    </dataValidation>
    <dataValidation type="list" allowBlank="1" showInputMessage="1" showErrorMessage="1" sqref="B27">
      <formula1>$Z$27:$Z$28</formula1>
    </dataValidation>
    <dataValidation type="list" showInputMessage="1" showErrorMessage="1" sqref="I41 I46 I51">
      <formula1>$AB$35:$AB$39</formula1>
    </dataValidation>
    <dataValidation type="list" allowBlank="1" showInputMessage="1" showErrorMessage="1" sqref="F56">
      <formula1>$AC$55:$AC$56</formula1>
    </dataValidation>
    <dataValidation showInputMessage="1" showErrorMessage="1" sqref="I52 D61:I63 F83:F85 I47 C61"/>
    <dataValidation type="list" allowBlank="1" showInputMessage="1" showErrorMessage="1" sqref="H60:I60">
      <formula1>$AB$77:$AB$81</formula1>
    </dataValidation>
    <dataValidation type="list" showInputMessage="1" showErrorMessage="1" sqref="B62:C63">
      <formula1>$AB$68:$AB$69</formula1>
    </dataValidation>
    <dataValidation type="list" allowBlank="1" showInputMessage="1" showErrorMessage="1" sqref="E104:E107">
      <formula1>$Y$124:$Y$125</formula1>
    </dataValidation>
    <dataValidation type="list" allowBlank="1" showInputMessage="1" showErrorMessage="1" sqref="E124">
      <formula1>$W$123:$W$124</formula1>
    </dataValidation>
    <dataValidation type="list" allowBlank="1" showInputMessage="1" showErrorMessage="1" sqref="E103">
      <formula1>$Y$124:$Y$127</formula1>
    </dataValidation>
    <dataValidation type="list" allowBlank="1" showInputMessage="1" showErrorMessage="1" sqref="B180">
      <formula1>$AB$173:$AB$174</formula1>
    </dataValidation>
    <dataValidation type="list" allowBlank="1" showInputMessage="1" showErrorMessage="1" sqref="B186">
      <formula1>$AB$184:$AB$186</formula1>
    </dataValidation>
    <dataValidation type="list" allowBlank="1" showInputMessage="1" showErrorMessage="1" sqref="I187:I191">
      <formula1>$AB$188:$AB$189</formula1>
    </dataValidation>
    <dataValidation type="list" allowBlank="1" showInputMessage="1" showErrorMessage="1" sqref="B194">
      <formula1>$AB$192:$AB$193</formula1>
    </dataValidation>
    <dataValidation type="list" allowBlank="1" showInputMessage="1" showErrorMessage="1" sqref="B154">
      <formula1>$Y$102:$Y$109</formula1>
    </dataValidation>
    <dataValidation type="list" allowBlank="1" showInputMessage="1" showErrorMessage="1" sqref="B60:C60">
      <formula1>$AB$63:$AB$66</formula1>
    </dataValidation>
    <dataValidation type="list" allowBlank="1" showInputMessage="1" showErrorMessage="1" sqref="B28:C29 G38:I38">
      <formula1>$Z$21:$Z$22</formula1>
    </dataValidation>
    <dataValidation type="list" allowBlank="1" showInputMessage="1" showErrorMessage="1" sqref="B208:B210">
      <formula1>$T$208:$T$209</formula1>
    </dataValidation>
    <dataValidation type="list" allowBlank="1" showInputMessage="1" showErrorMessage="1" sqref="B4 B33 B35">
      <formula1>$AE$5:$AE$6</formula1>
    </dataValidation>
    <dataValidation type="list" showInputMessage="1" showErrorMessage="1" sqref="B61">
      <formula1>$AE$5:$AE$6</formula1>
    </dataValidation>
  </dataValidations>
  <pageMargins left="0.70866141732283472" right="0.70866141732283472" top="0.74803149606299213" bottom="0.74803149606299213" header="0.31496062992125984" footer="0.31496062992125984"/>
  <pageSetup paperSize="9" scale="12" orientation="portrait" r:id="rId1"/>
  <colBreaks count="1" manualBreakCount="1">
    <brk id="9" max="1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FF"/>
  </sheetPr>
  <dimension ref="B1:AF118"/>
  <sheetViews>
    <sheetView showGridLines="0" tabSelected="1" zoomScaleNormal="100" workbookViewId="0">
      <selection activeCell="AB72" sqref="AB72"/>
    </sheetView>
  </sheetViews>
  <sheetFormatPr defaultColWidth="4.25" defaultRowHeight="20.25" customHeight="1" x14ac:dyDescent="0.15"/>
  <cols>
    <col min="1" max="11" width="4.25" style="26"/>
    <col min="12" max="12" width="4.375" style="26" customWidth="1"/>
    <col min="13" max="13" width="4.25" style="26"/>
    <col min="14" max="14" width="4.5" style="26" customWidth="1"/>
    <col min="15" max="15" width="4.25" style="26" customWidth="1"/>
    <col min="16" max="16384" width="4.25" style="26"/>
  </cols>
  <sheetData>
    <row r="1" spans="2:23" ht="20.25" customHeight="1" x14ac:dyDescent="0.15">
      <c r="B1" s="389" t="s">
        <v>193</v>
      </c>
      <c r="C1" s="389"/>
      <c r="D1" s="389"/>
      <c r="E1" s="389"/>
      <c r="F1" s="389"/>
      <c r="G1" s="389"/>
      <c r="H1" s="389"/>
      <c r="I1" s="389"/>
      <c r="J1" s="389"/>
      <c r="K1" s="25"/>
      <c r="L1" s="25"/>
      <c r="M1" s="25"/>
      <c r="N1" s="394" t="s">
        <v>471</v>
      </c>
      <c r="O1" s="394"/>
      <c r="P1" s="394"/>
      <c r="Q1" s="394"/>
      <c r="R1" s="394"/>
      <c r="S1" s="394"/>
      <c r="T1" s="394"/>
      <c r="U1" s="394"/>
      <c r="V1" s="394"/>
      <c r="W1" s="394"/>
    </row>
    <row r="2" spans="2:23" ht="20.25" customHeight="1" x14ac:dyDescent="0.15">
      <c r="B2" s="26" t="s">
        <v>54</v>
      </c>
      <c r="C2" s="493" t="str">
        <f>IF(このシートに必要事項を入力してください!B14="","",このシートに必要事項を入力してください!B14)</f>
        <v/>
      </c>
      <c r="D2" s="493"/>
      <c r="E2" s="493"/>
      <c r="F2" s="493"/>
      <c r="G2" s="493"/>
      <c r="H2" s="493"/>
      <c r="I2" s="493"/>
      <c r="J2" s="493"/>
      <c r="K2" s="493"/>
      <c r="L2" s="27" t="s">
        <v>194</v>
      </c>
      <c r="M2" s="493" t="str">
        <f>IF(このシートに必要事項を入力してください!B9="","",このシートに必要事項を入力してください!B9)</f>
        <v/>
      </c>
      <c r="N2" s="493"/>
      <c r="O2" s="493"/>
      <c r="P2" s="493"/>
      <c r="Q2" s="493"/>
      <c r="R2" s="493"/>
      <c r="S2" s="28" t="s">
        <v>132</v>
      </c>
      <c r="T2" s="493" t="str">
        <f>IF(このシートに必要事項を入力してください!B10="","",このシートに必要事項を入力してください!B10)</f>
        <v/>
      </c>
      <c r="U2" s="493"/>
      <c r="V2" s="493"/>
      <c r="W2" s="27" t="s">
        <v>133</v>
      </c>
    </row>
    <row r="3" spans="2:23" ht="20.25" customHeight="1" x14ac:dyDescent="0.15">
      <c r="B3" s="494" t="s">
        <v>55</v>
      </c>
      <c r="C3" s="494"/>
      <c r="D3" s="494"/>
      <c r="E3" s="494"/>
      <c r="F3" s="494"/>
      <c r="G3" s="494"/>
      <c r="H3" s="494"/>
      <c r="I3" s="494"/>
      <c r="J3" s="494"/>
      <c r="K3" s="494"/>
      <c r="L3" s="29"/>
      <c r="M3" s="494" t="s">
        <v>56</v>
      </c>
      <c r="N3" s="494"/>
      <c r="O3" s="494"/>
      <c r="P3" s="494"/>
      <c r="Q3" s="494"/>
      <c r="R3" s="494"/>
      <c r="S3" s="494"/>
      <c r="T3" s="494"/>
      <c r="U3" s="494"/>
      <c r="V3" s="494"/>
      <c r="W3" s="27"/>
    </row>
    <row r="4" spans="2:23" s="31" customFormat="1" ht="20.25" customHeight="1" x14ac:dyDescent="0.15">
      <c r="B4" s="495" t="s">
        <v>10</v>
      </c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</row>
    <row r="5" spans="2:23" s="31" customFormat="1" ht="5.25" customHeight="1" x14ac:dyDescent="0.15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2:23" s="31" customFormat="1" ht="20.25" customHeight="1" x14ac:dyDescent="0.15">
      <c r="B6" s="496" t="s">
        <v>57</v>
      </c>
      <c r="C6" s="496"/>
      <c r="D6" s="496"/>
      <c r="E6" s="496"/>
      <c r="F6" s="497" t="str">
        <f>このシートに必要事項を入力してください!B15&amp;"・"&amp;このシートに必要事項を入力してください!B16</f>
        <v>・</v>
      </c>
      <c r="G6" s="498"/>
      <c r="H6" s="498"/>
      <c r="I6" s="498"/>
      <c r="J6" s="498"/>
      <c r="K6" s="498"/>
      <c r="L6" s="498"/>
      <c r="M6" s="499"/>
      <c r="N6" s="496" t="s">
        <v>11</v>
      </c>
      <c r="O6" s="496"/>
      <c r="P6" s="496"/>
      <c r="Q6" s="497" t="str">
        <f>このシートに必要事項を入力してください!B20&amp;"/"&amp;このシートに必要事項を入力してください!B21</f>
        <v>/</v>
      </c>
      <c r="R6" s="498"/>
      <c r="S6" s="498"/>
      <c r="T6" s="498"/>
      <c r="U6" s="498"/>
      <c r="V6" s="498"/>
      <c r="W6" s="499"/>
    </row>
    <row r="7" spans="2:23" s="31" customFormat="1" ht="5.25" customHeight="1" thickBot="1" x14ac:dyDescent="0.2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</row>
    <row r="8" spans="2:23" s="31" customFormat="1" ht="20.25" customHeight="1" x14ac:dyDescent="0.15">
      <c r="B8" s="489" t="s">
        <v>58</v>
      </c>
      <c r="C8" s="490"/>
      <c r="D8" s="490"/>
      <c r="E8" s="490"/>
      <c r="F8" s="506" t="str" ph="1">
        <f>IF(このシートに必要事項を入力してください!B25="","",このシートに必要事項を入力してください!B25)</f>
        <v/>
      </c>
      <c r="G8" s="507"/>
      <c r="H8" s="507"/>
      <c r="I8" s="507"/>
      <c r="J8" s="507"/>
      <c r="K8" s="507"/>
      <c r="L8" s="507"/>
      <c r="M8" s="507"/>
      <c r="N8" s="507"/>
      <c r="O8" s="507"/>
      <c r="P8" s="507"/>
      <c r="Q8" s="508"/>
      <c r="R8" s="500" t="s">
        <v>2</v>
      </c>
      <c r="S8" s="501"/>
      <c r="T8" s="503" t="str">
        <f>IF(このシートに必要事項を入力してください!B27="","□",IF(このシートに必要事項を入力してください!B27="男","☑","□"))</f>
        <v>□</v>
      </c>
      <c r="U8" s="505" t="s">
        <v>59</v>
      </c>
      <c r="V8" s="487" t="str">
        <f>IF(このシートに必要事項を入力してください!B27="","□",IF(このシートに必要事項を入力してください!B27="女","☑","□"))</f>
        <v>□</v>
      </c>
      <c r="W8" s="509" t="s">
        <v>60</v>
      </c>
    </row>
    <row r="9" spans="2:23" s="31" customFormat="1" ht="20.25" customHeight="1" x14ac:dyDescent="0.15">
      <c r="B9" s="491"/>
      <c r="C9" s="492"/>
      <c r="D9" s="492"/>
      <c r="E9" s="492"/>
      <c r="F9" s="220" t="str">
        <f>IF(このシートに必要事項を入力してください!B26="","",このシートに必要事項を入力してください!B26)</f>
        <v/>
      </c>
      <c r="G9" s="369"/>
      <c r="H9" s="369"/>
      <c r="I9" s="369"/>
      <c r="J9" s="369"/>
      <c r="K9" s="369"/>
      <c r="L9" s="369"/>
      <c r="M9" s="369"/>
      <c r="N9" s="369"/>
      <c r="O9" s="369"/>
      <c r="P9" s="369"/>
      <c r="Q9" s="221"/>
      <c r="R9" s="502"/>
      <c r="S9" s="457"/>
      <c r="T9" s="504"/>
      <c r="U9" s="367"/>
      <c r="V9" s="488"/>
      <c r="W9" s="510"/>
    </row>
    <row r="10" spans="2:23" s="31" customFormat="1" ht="20.25" customHeight="1" x14ac:dyDescent="0.15">
      <c r="B10" s="452" t="s">
        <v>61</v>
      </c>
      <c r="C10" s="453"/>
      <c r="D10" s="453"/>
      <c r="E10" s="453"/>
      <c r="F10" s="223" t="str">
        <f>IF(このシートに必要事項を入力してください!B30="","",このシートに必要事項を入力してください!B30)</f>
        <v/>
      </c>
      <c r="G10" s="224"/>
      <c r="H10" s="42" t="str">
        <f>IF(このシートに必要事項を入力してください!C30="","",このシートに必要事項を入力してください!C30)</f>
        <v/>
      </c>
      <c r="I10" s="42" t="s">
        <v>442</v>
      </c>
      <c r="J10" s="42" t="str">
        <f>IF(このシートに必要事項を入力してください!E30="","",このシートに必要事項を入力してください!E30)</f>
        <v/>
      </c>
      <c r="K10" s="42" t="s">
        <v>443</v>
      </c>
      <c r="L10" s="42" t="str">
        <f>IF(このシートに必要事項を入力してください!G30="","",このシートに必要事項を入力してください!G30)</f>
        <v/>
      </c>
      <c r="M10" s="42" t="s">
        <v>444</v>
      </c>
      <c r="N10" s="40"/>
      <c r="O10" s="40"/>
      <c r="P10" s="40"/>
      <c r="Q10" s="41"/>
      <c r="R10" s="479" t="s">
        <v>62</v>
      </c>
      <c r="S10" s="480"/>
      <c r="T10" s="223" t="str">
        <f>IF(このシートに必要事項を入力してください!B31="","",このシートに必要事項を入力してください!B31)</f>
        <v/>
      </c>
      <c r="U10" s="224"/>
      <c r="V10" s="224"/>
      <c r="W10" s="47" t="s">
        <v>63</v>
      </c>
    </row>
    <row r="11" spans="2:23" s="31" customFormat="1" ht="5.25" customHeight="1" thickBot="1" x14ac:dyDescent="0.2">
      <c r="B11" s="44"/>
      <c r="C11" s="44"/>
      <c r="D11" s="44"/>
      <c r="E11" s="44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4"/>
      <c r="S11" s="44"/>
      <c r="T11" s="44"/>
      <c r="U11" s="44"/>
      <c r="V11" s="44"/>
      <c r="W11" s="44"/>
    </row>
    <row r="12" spans="2:23" s="31" customFormat="1" ht="18" customHeight="1" x14ac:dyDescent="0.15">
      <c r="B12" s="602" t="s">
        <v>454</v>
      </c>
      <c r="C12" s="603"/>
      <c r="D12" s="603"/>
      <c r="E12" s="603"/>
      <c r="F12" s="175" t="str">
        <f>IF(このシートに必要事項を入力してください!B29="","□","☑")</f>
        <v>□</v>
      </c>
      <c r="G12" s="598" t="s">
        <v>456</v>
      </c>
      <c r="H12" s="599"/>
      <c r="I12" s="599"/>
      <c r="J12" s="599"/>
      <c r="K12" s="599"/>
      <c r="L12" s="599"/>
      <c r="M12" s="599"/>
      <c r="N12" s="599"/>
      <c r="O12" s="599"/>
      <c r="P12" s="603" t="s">
        <v>455</v>
      </c>
      <c r="Q12" s="603"/>
      <c r="R12" s="603"/>
      <c r="S12" s="175" t="str">
        <f>IF(このシートに必要事項を入力してください!B28="","□","☑")</f>
        <v>□</v>
      </c>
      <c r="T12" s="600" t="s">
        <v>456</v>
      </c>
      <c r="U12" s="600"/>
      <c r="V12" s="600"/>
      <c r="W12" s="601"/>
    </row>
    <row r="13" spans="2:23" s="31" customFormat="1" ht="20.25" customHeight="1" x14ac:dyDescent="0.15">
      <c r="B13" s="604"/>
      <c r="C13" s="485"/>
      <c r="D13" s="485"/>
      <c r="E13" s="485"/>
      <c r="F13" s="484" t="str">
        <f>IF(このシートに必要事項を入力してください!D29="","",このシートに必要事項を入力してください!D29)</f>
        <v/>
      </c>
      <c r="G13" s="484"/>
      <c r="H13" s="484"/>
      <c r="I13" s="484"/>
      <c r="J13" s="484"/>
      <c r="K13" s="484"/>
      <c r="L13" s="484"/>
      <c r="M13" s="484"/>
      <c r="N13" s="484"/>
      <c r="O13" s="484"/>
      <c r="P13" s="485"/>
      <c r="Q13" s="485"/>
      <c r="R13" s="485"/>
      <c r="S13" s="392" t="str">
        <f>IF(このシートに必要事項を入力してください!D28="","",このシートに必要事項を入力してください!D28)</f>
        <v/>
      </c>
      <c r="T13" s="392"/>
      <c r="U13" s="392"/>
      <c r="V13" s="392"/>
      <c r="W13" s="483"/>
    </row>
    <row r="14" spans="2:23" s="31" customFormat="1" ht="20.25" customHeight="1" x14ac:dyDescent="0.15">
      <c r="B14" s="481" t="s">
        <v>12</v>
      </c>
      <c r="C14" s="482"/>
      <c r="D14" s="482"/>
      <c r="E14" s="482"/>
      <c r="F14" s="210" t="str">
        <f>このシートに必要事項を入力してください!B4&amp;"       "&amp;このシートに必要事項を入力してください!C4&amp;このシートに必要事項を入力してください!D4&amp;"       "&amp;このシートに必要事項を入力してください!E4&amp;このシートに必要事項を入力してください!F4&amp;"       "&amp;このシートに必要事項を入力してください!G4&amp;このシートに必要事項を入力してください!H4</f>
        <v xml:space="preserve">       年       月       日</v>
      </c>
      <c r="G14" s="211"/>
      <c r="H14" s="211"/>
      <c r="I14" s="211"/>
      <c r="J14" s="211"/>
      <c r="K14" s="211"/>
      <c r="L14" s="212"/>
      <c r="M14" s="485" t="s">
        <v>64</v>
      </c>
      <c r="N14" s="485"/>
      <c r="O14" s="485"/>
      <c r="P14" s="210" t="str">
        <f>IF(このシートに必要事項を入力してください!B17="","",このシートに必要事項を入力してください!B17)</f>
        <v/>
      </c>
      <c r="Q14" s="211"/>
      <c r="R14" s="211"/>
      <c r="S14" s="211"/>
      <c r="T14" s="211"/>
      <c r="U14" s="211"/>
      <c r="V14" s="211"/>
      <c r="W14" s="486"/>
    </row>
    <row r="15" spans="2:23" s="31" customFormat="1" ht="20.25" customHeight="1" x14ac:dyDescent="0.15">
      <c r="B15" s="481" t="s">
        <v>4</v>
      </c>
      <c r="C15" s="482"/>
      <c r="D15" s="482"/>
      <c r="E15" s="482"/>
      <c r="F15" s="597" t="str">
        <f>IF(このシートに必要事項を入力してください!B18="","",このシートに必要事項を入力してください!B18)</f>
        <v/>
      </c>
      <c r="G15" s="595"/>
      <c r="H15" s="595"/>
      <c r="I15" s="595"/>
      <c r="J15" s="595"/>
      <c r="K15" s="595"/>
      <c r="L15" s="596"/>
      <c r="M15" s="485" t="s">
        <v>69</v>
      </c>
      <c r="N15" s="485"/>
      <c r="O15" s="485"/>
      <c r="P15" s="210" t="str">
        <f>IF(このシートに必要事項を入力してください!B19="","",このシートに必要事項を入力してください!B19)</f>
        <v/>
      </c>
      <c r="Q15" s="211"/>
      <c r="R15" s="211"/>
      <c r="S15" s="211"/>
      <c r="T15" s="211"/>
      <c r="U15" s="211"/>
      <c r="V15" s="211"/>
      <c r="W15" s="486"/>
    </row>
    <row r="16" spans="2:23" s="31" customFormat="1" ht="20.25" customHeight="1" x14ac:dyDescent="0.15">
      <c r="B16" s="469" t="s">
        <v>3</v>
      </c>
      <c r="C16" s="470"/>
      <c r="D16" s="470"/>
      <c r="E16" s="470"/>
      <c r="F16" s="470"/>
      <c r="G16" s="471"/>
      <c r="H16" s="436" t="str">
        <f>IF(このシートに必要事項を入力してください!B32="","",このシートに必要事項を入力してください!B32)</f>
        <v/>
      </c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546"/>
    </row>
    <row r="17" spans="2:23" s="31" customFormat="1" ht="20.25" customHeight="1" x14ac:dyDescent="0.15">
      <c r="B17" s="593" t="s">
        <v>24</v>
      </c>
      <c r="C17" s="594"/>
      <c r="D17" s="594"/>
      <c r="E17" s="480"/>
      <c r="F17" s="595" t="str">
        <f>このシートに必要事項を入力してください!B33&amp;"       "&amp;このシートに必要事項を入力してください!C33&amp;このシートに必要事項を入力してください!D33&amp;"       "&amp;このシートに必要事項を入力してください!E33&amp;このシートに必要事項を入力してください!F33&amp;"       "&amp;このシートに必要事項を入力してください!G33&amp;このシートに必要事項を入力してください!H33</f>
        <v xml:space="preserve">       年       月       日</v>
      </c>
      <c r="G17" s="595"/>
      <c r="H17" s="595"/>
      <c r="I17" s="595"/>
      <c r="J17" s="595"/>
      <c r="K17" s="595"/>
      <c r="L17" s="595"/>
      <c r="M17" s="596"/>
      <c r="N17" s="485" t="s">
        <v>65</v>
      </c>
      <c r="O17" s="485"/>
      <c r="P17" s="591" t="str">
        <f>IF(このシートに必要事項を入力してください!B34="","",このシートに必要事項を入力してください!B34)</f>
        <v/>
      </c>
      <c r="Q17" s="592"/>
      <c r="R17" s="46" t="s">
        <v>67</v>
      </c>
      <c r="S17" s="485" t="s">
        <v>66</v>
      </c>
      <c r="T17" s="485"/>
      <c r="U17" s="591" t="str">
        <f>IF(このシートに必要事項を入力してください!G34="","",このシートに必要事項を入力してください!G34)</f>
        <v/>
      </c>
      <c r="V17" s="592"/>
      <c r="W17" s="43" t="s">
        <v>68</v>
      </c>
    </row>
    <row r="18" spans="2:23" s="31" customFormat="1" ht="20.25" customHeight="1" x14ac:dyDescent="0.15">
      <c r="B18" s="593" t="s">
        <v>469</v>
      </c>
      <c r="C18" s="594"/>
      <c r="D18" s="594"/>
      <c r="E18" s="480"/>
      <c r="F18" s="597" t="str">
        <f>このシートに必要事項を入力してください!B35&amp;"       "&amp;このシートに必要事項を入力してください!C35&amp;このシートに必要事項を入力してください!D35&amp;"       "&amp;このシートに必要事項を入力してください!E35&amp;このシートに必要事項を入力してください!F35&amp;"       "&amp;このシートに必要事項を入力してください!G35&amp;このシートに必要事項を入力してください!H35</f>
        <v xml:space="preserve">       年       月       日</v>
      </c>
      <c r="G18" s="595"/>
      <c r="H18" s="595"/>
      <c r="I18" s="595"/>
      <c r="J18" s="595"/>
      <c r="K18" s="595"/>
      <c r="L18" s="595"/>
      <c r="M18" s="595"/>
      <c r="N18" s="50"/>
      <c r="O18" s="50"/>
      <c r="P18" s="186"/>
      <c r="Q18" s="186"/>
      <c r="R18" s="50"/>
      <c r="S18" s="50"/>
      <c r="T18" s="50"/>
      <c r="U18" s="180"/>
      <c r="V18" s="180"/>
      <c r="W18" s="43"/>
    </row>
    <row r="19" spans="2:23" s="31" customFormat="1" ht="20.25" customHeight="1" x14ac:dyDescent="0.15">
      <c r="B19" s="469" t="s">
        <v>70</v>
      </c>
      <c r="C19" s="470"/>
      <c r="D19" s="470"/>
      <c r="E19" s="471"/>
      <c r="F19" s="15" t="str">
        <f>IF(このシートに必要事項を入力してください!G38="","□","☑")</f>
        <v>□</v>
      </c>
      <c r="G19" s="466" t="s">
        <v>456</v>
      </c>
      <c r="H19" s="466"/>
      <c r="I19" s="466"/>
      <c r="J19" s="466"/>
      <c r="K19" s="466"/>
      <c r="L19" s="467" t="s">
        <v>72</v>
      </c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8"/>
    </row>
    <row r="20" spans="2:23" s="31" customFormat="1" ht="20.25" customHeight="1" x14ac:dyDescent="0.15">
      <c r="B20" s="472"/>
      <c r="C20" s="473"/>
      <c r="D20" s="478" t="s">
        <v>71</v>
      </c>
      <c r="E20" s="462"/>
      <c r="F20" s="462"/>
      <c r="G20" s="462"/>
      <c r="H20" s="462"/>
      <c r="I20" s="443"/>
      <c r="J20" s="442" t="s">
        <v>7</v>
      </c>
      <c r="K20" s="462"/>
      <c r="L20" s="462"/>
      <c r="M20" s="462"/>
      <c r="N20" s="462"/>
      <c r="O20" s="462"/>
      <c r="P20" s="462"/>
      <c r="Q20" s="443"/>
      <c r="R20" s="442" t="s">
        <v>8</v>
      </c>
      <c r="S20" s="443"/>
      <c r="T20" s="442" t="s">
        <v>9</v>
      </c>
      <c r="U20" s="462"/>
      <c r="V20" s="462"/>
      <c r="W20" s="459"/>
    </row>
    <row r="21" spans="2:23" s="31" customFormat="1" ht="20.25" customHeight="1" thickBot="1" x14ac:dyDescent="0.2">
      <c r="B21" s="474"/>
      <c r="C21" s="475"/>
      <c r="D21" s="463"/>
      <c r="E21" s="463"/>
      <c r="F21" s="463"/>
      <c r="G21" s="463"/>
      <c r="H21" s="463"/>
      <c r="I21" s="445"/>
      <c r="J21" s="444"/>
      <c r="K21" s="463"/>
      <c r="L21" s="463"/>
      <c r="M21" s="463"/>
      <c r="N21" s="463"/>
      <c r="O21" s="463"/>
      <c r="P21" s="463"/>
      <c r="Q21" s="445"/>
      <c r="R21" s="444"/>
      <c r="S21" s="445"/>
      <c r="T21" s="444"/>
      <c r="U21" s="463"/>
      <c r="V21" s="463"/>
      <c r="W21" s="465"/>
    </row>
    <row r="22" spans="2:23" s="31" customFormat="1" ht="18.75" customHeight="1" x14ac:dyDescent="0.15">
      <c r="B22" s="476" t="str" ph="1">
        <f>IF(このシートに必要事項を入力してください!I41="","",このシートに必要事項を入力してください!I41)</f>
        <v/>
      </c>
      <c r="C22" s="477"/>
      <c r="D22" s="458" t="str">
        <f>IF(このシートに必要事項を入力してください!D40="","",このシートに必要事項を入力してください!D40)</f>
        <v/>
      </c>
      <c r="E22" s="462"/>
      <c r="F22" s="462"/>
      <c r="G22" s="462"/>
      <c r="H22" s="462"/>
      <c r="I22" s="443"/>
      <c r="J22" s="436" t="str">
        <f>IF(このシートに必要事項を入力してください!D42="","",このシートに必要事項を入力してください!D42)</f>
        <v/>
      </c>
      <c r="K22" s="437"/>
      <c r="L22" s="437"/>
      <c r="M22" s="437"/>
      <c r="N22" s="437"/>
      <c r="O22" s="437"/>
      <c r="P22" s="437"/>
      <c r="Q22" s="438"/>
      <c r="R22" s="442" t="str">
        <f>IF(このシートに必要事項を入力してください!D43="","",このシートに必要事項を入力してください!D43)</f>
        <v/>
      </c>
      <c r="S22" s="443"/>
      <c r="T22" s="446" t="str">
        <f>IF(このシートに必要事項を入力してください!D44="","",このシートに必要事項を入力してください!D44)</f>
        <v/>
      </c>
      <c r="U22" s="447"/>
      <c r="V22" s="447"/>
      <c r="W22" s="448"/>
    </row>
    <row r="23" spans="2:23" s="31" customFormat="1" ht="18.75" customHeight="1" x14ac:dyDescent="0.15">
      <c r="B23" s="464"/>
      <c r="C23" s="465"/>
      <c r="D23" s="464" t="str">
        <f>IF(このシートに必要事項を入力してください!D41="","",このシートに必要事項を入力してください!D41)</f>
        <v/>
      </c>
      <c r="E23" s="463"/>
      <c r="F23" s="463"/>
      <c r="G23" s="463"/>
      <c r="H23" s="463"/>
      <c r="I23" s="445"/>
      <c r="J23" s="439"/>
      <c r="K23" s="440"/>
      <c r="L23" s="440"/>
      <c r="M23" s="440"/>
      <c r="N23" s="440"/>
      <c r="O23" s="440"/>
      <c r="P23" s="440"/>
      <c r="Q23" s="441"/>
      <c r="R23" s="444"/>
      <c r="S23" s="445"/>
      <c r="T23" s="449"/>
      <c r="U23" s="450"/>
      <c r="V23" s="450"/>
      <c r="W23" s="451"/>
    </row>
    <row r="24" spans="2:23" s="31" customFormat="1" ht="18.75" customHeight="1" x14ac:dyDescent="0.15">
      <c r="B24" s="458" t="str">
        <f>IF(このシートに必要事項を入力してください!I46="","",このシートに必要事項を入力してください!I46)</f>
        <v/>
      </c>
      <c r="C24" s="459"/>
      <c r="D24" s="458" t="str">
        <f>IF(このシートに必要事項を入力してください!D45="","",このシートに必要事項を入力してください!D45)</f>
        <v/>
      </c>
      <c r="E24" s="462"/>
      <c r="F24" s="462"/>
      <c r="G24" s="462"/>
      <c r="H24" s="462"/>
      <c r="I24" s="443"/>
      <c r="J24" s="436" t="str">
        <f>IF(このシートに必要事項を入力してください!D47="","",このシートに必要事項を入力してください!D47)</f>
        <v/>
      </c>
      <c r="K24" s="437"/>
      <c r="L24" s="437"/>
      <c r="M24" s="437"/>
      <c r="N24" s="437"/>
      <c r="O24" s="437"/>
      <c r="P24" s="437"/>
      <c r="Q24" s="438"/>
      <c r="R24" s="442" t="str">
        <f>IF(このシートに必要事項を入力してください!D48="","",このシートに必要事項を入力してください!D48)</f>
        <v/>
      </c>
      <c r="S24" s="443"/>
      <c r="T24" s="446" t="str">
        <f>IF(このシートに必要事項を入力してください!D49="","",このシートに必要事項を入力してください!D49)</f>
        <v/>
      </c>
      <c r="U24" s="447"/>
      <c r="V24" s="447"/>
      <c r="W24" s="448"/>
    </row>
    <row r="25" spans="2:23" s="31" customFormat="1" ht="18.75" customHeight="1" x14ac:dyDescent="0.15">
      <c r="B25" s="464"/>
      <c r="C25" s="465"/>
      <c r="D25" s="464" t="str">
        <f>IF(このシートに必要事項を入力してください!D46="","",このシートに必要事項を入力してください!D46)</f>
        <v/>
      </c>
      <c r="E25" s="463"/>
      <c r="F25" s="463"/>
      <c r="G25" s="463"/>
      <c r="H25" s="463"/>
      <c r="I25" s="445"/>
      <c r="J25" s="439"/>
      <c r="K25" s="440"/>
      <c r="L25" s="440"/>
      <c r="M25" s="440"/>
      <c r="N25" s="440"/>
      <c r="O25" s="440"/>
      <c r="P25" s="440"/>
      <c r="Q25" s="441"/>
      <c r="R25" s="444"/>
      <c r="S25" s="445"/>
      <c r="T25" s="449"/>
      <c r="U25" s="450"/>
      <c r="V25" s="450"/>
      <c r="W25" s="451"/>
    </row>
    <row r="26" spans="2:23" s="31" customFormat="1" ht="18.75" customHeight="1" x14ac:dyDescent="0.15">
      <c r="B26" s="458" t="str" ph="1">
        <f>IF(このシートに必要事項を入力してください!I51="","",このシートに必要事項を入力してください!I51)</f>
        <v/>
      </c>
      <c r="C26" s="459"/>
      <c r="D26" s="458" t="str">
        <f>IF(このシートに必要事項を入力してください!D50="","",このシートに必要事項を入力してください!D50)</f>
        <v/>
      </c>
      <c r="E26" s="462"/>
      <c r="F26" s="462"/>
      <c r="G26" s="462"/>
      <c r="H26" s="462"/>
      <c r="I26" s="443"/>
      <c r="J26" s="436" t="str">
        <f>IF(このシートに必要事項を入力してください!D52="","",このシートに必要事項を入力してください!D52)</f>
        <v/>
      </c>
      <c r="K26" s="437"/>
      <c r="L26" s="437"/>
      <c r="M26" s="437"/>
      <c r="N26" s="437"/>
      <c r="O26" s="437"/>
      <c r="P26" s="437"/>
      <c r="Q26" s="438"/>
      <c r="R26" s="442" t="str">
        <f>IF(このシートに必要事項を入力してください!D53="","",このシートに必要事項を入力してください!D53)</f>
        <v/>
      </c>
      <c r="S26" s="443"/>
      <c r="T26" s="446" t="str">
        <f>IF(このシートに必要事項を入力してください!D54="","",このシートに必要事項を入力してください!D54)</f>
        <v/>
      </c>
      <c r="U26" s="447"/>
      <c r="V26" s="447"/>
      <c r="W26" s="448"/>
    </row>
    <row r="27" spans="2:23" s="31" customFormat="1" ht="18.75" customHeight="1" thickBot="1" x14ac:dyDescent="0.2">
      <c r="B27" s="460"/>
      <c r="C27" s="461"/>
      <c r="D27" s="464" t="str">
        <f>IF(このシートに必要事項を入力してください!D51="","",このシートに必要事項を入力してください!D51)</f>
        <v/>
      </c>
      <c r="E27" s="463"/>
      <c r="F27" s="463"/>
      <c r="G27" s="463"/>
      <c r="H27" s="463"/>
      <c r="I27" s="445"/>
      <c r="J27" s="439"/>
      <c r="K27" s="440"/>
      <c r="L27" s="440"/>
      <c r="M27" s="440"/>
      <c r="N27" s="440"/>
      <c r="O27" s="440"/>
      <c r="P27" s="440"/>
      <c r="Q27" s="441"/>
      <c r="R27" s="444"/>
      <c r="S27" s="445"/>
      <c r="T27" s="449"/>
      <c r="U27" s="450"/>
      <c r="V27" s="450"/>
      <c r="W27" s="451"/>
    </row>
    <row r="28" spans="2:23" s="31" customFormat="1" ht="20.25" customHeight="1" x14ac:dyDescent="0.15">
      <c r="B28" s="455" t="s">
        <v>73</v>
      </c>
      <c r="C28" s="456"/>
      <c r="D28" s="456"/>
      <c r="E28" s="457"/>
      <c r="F28" s="16" t="str">
        <f>IF(このシートに必要事項を入力してください!F56="","□",IF(このシートに必要事項を入力してください!F56="独居","☑","□"))</f>
        <v>□</v>
      </c>
      <c r="G28" s="413" t="s">
        <v>74</v>
      </c>
      <c r="H28" s="413"/>
      <c r="I28" s="16" t="str">
        <f>IF(このシートに必要事項を入力してください!F56="","□",IF(このシートに必要事項を入力してください!F56="同居","☑","□"))</f>
        <v>□</v>
      </c>
      <c r="J28" s="413" t="s">
        <v>75</v>
      </c>
      <c r="K28" s="413"/>
      <c r="L28" s="15" t="str">
        <f>IF(このシートに必要事項を入力してください!I56="","",このシートに必要事項を入力してください!I56)</f>
        <v/>
      </c>
      <c r="M28" s="45" t="s">
        <v>77</v>
      </c>
      <c r="N28" s="44"/>
      <c r="O28" s="44"/>
      <c r="Q28" s="45"/>
      <c r="R28" s="56"/>
      <c r="S28" s="56"/>
      <c r="T28" s="56"/>
      <c r="U28" s="56"/>
      <c r="V28" s="56"/>
      <c r="W28" s="57"/>
    </row>
    <row r="29" spans="2:23" s="31" customFormat="1" ht="20.25" customHeight="1" x14ac:dyDescent="0.15">
      <c r="B29" s="452" t="s">
        <v>78</v>
      </c>
      <c r="C29" s="453"/>
      <c r="D29" s="453"/>
      <c r="E29" s="454"/>
      <c r="F29" s="58" t="s">
        <v>136</v>
      </c>
      <c r="G29" s="58" t="str">
        <f>IF(このシートに必要事項を入力してください!B60="","□",IF(このシートに必要事項を入力してください!B60="未申請","☑","□"))</f>
        <v>□</v>
      </c>
      <c r="H29" s="286" t="s">
        <v>79</v>
      </c>
      <c r="I29" s="286"/>
      <c r="J29" s="58" t="str">
        <f>IF(このシートに必要事項を入力してください!B60="","□",IF(このシートに必要事項を入力してください!B60="申請中","☑","□"))</f>
        <v>□</v>
      </c>
      <c r="K29" s="286" t="s">
        <v>81</v>
      </c>
      <c r="L29" s="286"/>
      <c r="M29" s="583" t="str">
        <f>このシートに必要事項を入力してください!B61&amp;"   "&amp;このシートに必要事項を入力してください!C61&amp;"   "&amp;このシートに必要事項を入力してください!D61&amp;"   "&amp;このシートに必要事項を入力してください!E61&amp;"   "&amp;このシートに必要事項を入力してください!F61&amp;"   "&amp;このシートに必要事項を入力してください!G61&amp;"   "&amp;このシートに必要事項を入力してください!H61</f>
        <v xml:space="preserve">      年      月      日</v>
      </c>
      <c r="N29" s="583"/>
      <c r="O29" s="583"/>
      <c r="P29" s="583"/>
      <c r="Q29" s="286" t="s">
        <v>368</v>
      </c>
      <c r="R29" s="287"/>
      <c r="S29" s="217" t="s">
        <v>83</v>
      </c>
      <c r="T29" s="214"/>
      <c r="U29" s="61" t="str">
        <f>IF(このシートに必要事項を入力してください!B62="","□",IF(このシートに必要事項を入力してください!B62="要","☑","□"))</f>
        <v>□</v>
      </c>
      <c r="V29" s="413" t="s">
        <v>84</v>
      </c>
      <c r="W29" s="414"/>
    </row>
    <row r="30" spans="2:23" s="31" customFormat="1" ht="20.25" customHeight="1" x14ac:dyDescent="0.15">
      <c r="B30" s="455"/>
      <c r="C30" s="456"/>
      <c r="D30" s="456"/>
      <c r="E30" s="457"/>
      <c r="F30" s="62" t="s">
        <v>137</v>
      </c>
      <c r="G30" s="62" t="str">
        <f>IF(このシートに必要事項を入力してください!B60="","□",IF(このシートに必要事項を入力してください!B60="要支援","☑","□"))</f>
        <v>□</v>
      </c>
      <c r="H30" s="440" t="s">
        <v>165</v>
      </c>
      <c r="I30" s="440"/>
      <c r="J30" s="63" t="str">
        <f>IF(このシートに必要事項を入力してください!B60="要支援",このシートに必要事項を入力してください!H60,"     　　")</f>
        <v xml:space="preserve">     　　</v>
      </c>
      <c r="K30" s="38" t="str">
        <f>IF(このシートに必要事項を入力してください!B60="","□",IF(このシートに必要事項を入力してください!B60="要介護","☑","□"))</f>
        <v>□</v>
      </c>
      <c r="L30" s="440" t="s">
        <v>164</v>
      </c>
      <c r="M30" s="440"/>
      <c r="N30" s="64" t="str">
        <f>IF(このシートに必要事項を入力してください!B60="要介護",このシートに必要事項を入力してください!H60,"       ")</f>
        <v xml:space="preserve">       </v>
      </c>
      <c r="O30" s="65"/>
      <c r="P30" s="65" t="s">
        <v>453</v>
      </c>
      <c r="Q30" s="65"/>
      <c r="R30" s="65"/>
      <c r="S30" s="220"/>
      <c r="T30" s="221"/>
      <c r="U30" s="38" t="str">
        <f>IF(このシートに必要事項を入力してください!B62="","□",IF(このシートに必要事項を入力してください!B62="不要","☑","□"))</f>
        <v>□</v>
      </c>
      <c r="V30" s="413" t="s">
        <v>85</v>
      </c>
      <c r="W30" s="414"/>
    </row>
    <row r="31" spans="2:23" s="31" customFormat="1" ht="20.25" customHeight="1" x14ac:dyDescent="0.15">
      <c r="B31" s="421" t="s">
        <v>131</v>
      </c>
      <c r="C31" s="422"/>
      <c r="D31" s="423"/>
      <c r="E31" s="416" t="s">
        <v>53</v>
      </c>
      <c r="F31" s="416"/>
      <c r="G31" s="416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  <c r="T31" s="416"/>
      <c r="U31" s="416"/>
      <c r="V31" s="416"/>
      <c r="W31" s="417"/>
    </row>
    <row r="32" spans="2:23" s="31" customFormat="1" ht="20.25" customHeight="1" x14ac:dyDescent="0.15">
      <c r="B32" s="424"/>
      <c r="C32" s="425"/>
      <c r="D32" s="426"/>
      <c r="E32" s="430" t="str">
        <f>IF(このシートに必要事項を入力してください!A66="","",このシートに必要事項を入力してください!A66)</f>
        <v/>
      </c>
      <c r="F32" s="431"/>
      <c r="G32" s="431"/>
      <c r="H32" s="431"/>
      <c r="I32" s="431"/>
      <c r="J32" s="431"/>
      <c r="K32" s="431"/>
      <c r="L32" s="431"/>
      <c r="M32" s="431"/>
      <c r="N32" s="431"/>
      <c r="O32" s="431"/>
      <c r="P32" s="431"/>
      <c r="Q32" s="431"/>
      <c r="R32" s="431"/>
      <c r="S32" s="431"/>
      <c r="T32" s="431"/>
      <c r="U32" s="431"/>
      <c r="V32" s="431"/>
      <c r="W32" s="432"/>
    </row>
    <row r="33" spans="2:23" s="31" customFormat="1" ht="20.25" customHeight="1" x14ac:dyDescent="0.15">
      <c r="B33" s="424"/>
      <c r="C33" s="425"/>
      <c r="D33" s="426"/>
      <c r="E33" s="430"/>
      <c r="F33" s="431"/>
      <c r="G33" s="431"/>
      <c r="H33" s="431"/>
      <c r="I33" s="431"/>
      <c r="J33" s="431"/>
      <c r="K33" s="431"/>
      <c r="L33" s="431"/>
      <c r="M33" s="431"/>
      <c r="N33" s="431"/>
      <c r="O33" s="431"/>
      <c r="P33" s="431"/>
      <c r="Q33" s="431"/>
      <c r="R33" s="431"/>
      <c r="S33" s="431"/>
      <c r="T33" s="431"/>
      <c r="U33" s="431"/>
      <c r="V33" s="431"/>
      <c r="W33" s="432"/>
    </row>
    <row r="34" spans="2:23" s="31" customFormat="1" ht="20.25" customHeight="1" x14ac:dyDescent="0.15">
      <c r="B34" s="424"/>
      <c r="C34" s="425"/>
      <c r="D34" s="426"/>
      <c r="E34" s="430"/>
      <c r="F34" s="431"/>
      <c r="G34" s="431"/>
      <c r="H34" s="431"/>
      <c r="I34" s="431"/>
      <c r="J34" s="431"/>
      <c r="K34" s="431"/>
      <c r="L34" s="431"/>
      <c r="M34" s="431"/>
      <c r="N34" s="431"/>
      <c r="O34" s="431"/>
      <c r="P34" s="431"/>
      <c r="Q34" s="431"/>
      <c r="R34" s="431"/>
      <c r="S34" s="431"/>
      <c r="T34" s="431"/>
      <c r="U34" s="431"/>
      <c r="V34" s="431"/>
      <c r="W34" s="432"/>
    </row>
    <row r="35" spans="2:23" s="31" customFormat="1" ht="20.25" customHeight="1" x14ac:dyDescent="0.15">
      <c r="B35" s="427"/>
      <c r="C35" s="428"/>
      <c r="D35" s="429"/>
      <c r="E35" s="433"/>
      <c r="F35" s="434"/>
      <c r="G35" s="434"/>
      <c r="H35" s="434"/>
      <c r="I35" s="434"/>
      <c r="J35" s="434"/>
      <c r="K35" s="434"/>
      <c r="L35" s="434"/>
      <c r="M35" s="434"/>
      <c r="N35" s="434"/>
      <c r="O35" s="434"/>
      <c r="P35" s="434"/>
      <c r="Q35" s="434"/>
      <c r="R35" s="434"/>
      <c r="S35" s="434"/>
      <c r="T35" s="434"/>
      <c r="U35" s="434"/>
      <c r="V35" s="434"/>
      <c r="W35" s="435"/>
    </row>
    <row r="36" spans="2:23" s="31" customFormat="1" ht="20.25" customHeight="1" x14ac:dyDescent="0.15">
      <c r="B36" s="421" t="s">
        <v>86</v>
      </c>
      <c r="C36" s="422"/>
      <c r="D36" s="423"/>
      <c r="E36" s="66" t="str">
        <f>IF(このシートに必要事項を入力してください!B70="","□",IF(このシートに必要事項を入力してください!B70="○","☑","□"))</f>
        <v>□</v>
      </c>
      <c r="F36" s="286" t="s">
        <v>25</v>
      </c>
      <c r="G36" s="286"/>
      <c r="H36" s="286"/>
      <c r="I36" s="66" t="str">
        <f>IF(このシートに必要事項を入力してください!B71="","□",IF(このシートに必要事項を入力してください!B71="○","☑","□"))</f>
        <v>□</v>
      </c>
      <c r="J36" s="286" t="s">
        <v>26</v>
      </c>
      <c r="K36" s="286"/>
      <c r="L36" s="286"/>
      <c r="M36" s="66" t="str">
        <f>IF(このシートに必要事項を入力してください!B72="","□",IF(このシートに必要事項を入力してください!B72="○","☑","□"))</f>
        <v>□</v>
      </c>
      <c r="N36" s="286" t="s">
        <v>27</v>
      </c>
      <c r="O36" s="286"/>
      <c r="P36" s="286"/>
      <c r="Q36" s="66" t="str">
        <f>IF(このシートに必要事項を入力してください!B73="","□",IF(このシートに必要事項を入力してください!B73="○","☑","□"))</f>
        <v>□</v>
      </c>
      <c r="R36" s="286" t="s">
        <v>138</v>
      </c>
      <c r="S36" s="286"/>
      <c r="T36" s="58" t="str">
        <f>IF(このシートに必要事項を入力してください!B74="","□",IF(このシートに必要事項を入力してください!B74="○","☑","□"))</f>
        <v>□</v>
      </c>
      <c r="U36" s="437" t="s">
        <v>139</v>
      </c>
      <c r="V36" s="437"/>
      <c r="W36" s="546"/>
    </row>
    <row r="37" spans="2:23" s="31" customFormat="1" ht="20.25" customHeight="1" x14ac:dyDescent="0.15">
      <c r="B37" s="424"/>
      <c r="C37" s="425"/>
      <c r="D37" s="426"/>
      <c r="E37" s="16" t="str">
        <f>IF(このシートに必要事項を入力してください!B75="","□",IF(このシートに必要事項を入力してください!B75="○","☑","□"))</f>
        <v>□</v>
      </c>
      <c r="F37" s="393" t="s">
        <v>140</v>
      </c>
      <c r="G37" s="393"/>
      <c r="H37" s="67"/>
      <c r="I37" s="15" t="str">
        <f>IF(このシートに必要事項を入力してください!B76="","□",IF(このシートに必要事項を入力してください!B76="○","☑","□"))</f>
        <v>□</v>
      </c>
      <c r="J37" s="393" t="s">
        <v>141</v>
      </c>
      <c r="K37" s="393"/>
      <c r="L37" s="393"/>
      <c r="M37" s="15" t="str">
        <f>IF(このシートに必要事項を入力してください!B77="","□",IF(このシートに必要事項を入力してください!B77="○","☑","□"))</f>
        <v>□</v>
      </c>
      <c r="N37" s="404" t="s">
        <v>142</v>
      </c>
      <c r="O37" s="404"/>
      <c r="P37" s="404"/>
      <c r="Q37" s="404"/>
      <c r="R37" s="404"/>
      <c r="T37" s="15" t="str">
        <f>IF(このシートに必要事項を入力してください!B78="","□",IF(このシートに必要事項を入力してください!B78="○","☑","□"))</f>
        <v>□</v>
      </c>
      <c r="U37" s="393" t="s">
        <v>143</v>
      </c>
      <c r="V37" s="393"/>
      <c r="W37" s="23"/>
    </row>
    <row r="38" spans="2:23" s="31" customFormat="1" ht="20.25" customHeight="1" x14ac:dyDescent="0.15">
      <c r="B38" s="424"/>
      <c r="C38" s="425"/>
      <c r="D38" s="426"/>
      <c r="E38" s="16" t="str">
        <f>IF(このシートに必要事項を入力してください!B79="","□",IF(このシートに必要事項を入力してください!B79="○","☑","□"))</f>
        <v>□</v>
      </c>
      <c r="F38" s="393" t="s">
        <v>144</v>
      </c>
      <c r="G38" s="393"/>
      <c r="H38" s="14"/>
      <c r="I38" s="15" t="str">
        <f>IF(このシートに必要事項を入力してください!B80="","□",IF(このシートに必要事項を入力してください!B80="○","☑","□"))</f>
        <v>□</v>
      </c>
      <c r="J38" s="404" t="s">
        <v>145</v>
      </c>
      <c r="K38" s="404"/>
      <c r="L38" s="404"/>
      <c r="M38" s="15" t="str">
        <f>IF(このシートに必要事項を入力してください!B81="","□",IF(このシートに必要事項を入力してください!B81="○","☑","□"))</f>
        <v>□</v>
      </c>
      <c r="N38" s="393" t="s">
        <v>146</v>
      </c>
      <c r="O38" s="393"/>
      <c r="P38" s="69"/>
      <c r="Q38" s="15" t="str">
        <f>IF(このシートに必要事項を入力してください!B82="","□",IF(このシートに必要事項を入力してください!B82="○","☑","□"))</f>
        <v>□</v>
      </c>
      <c r="R38" s="393" t="s">
        <v>147</v>
      </c>
      <c r="S38" s="393"/>
      <c r="T38" s="393"/>
      <c r="U38" s="393"/>
      <c r="V38" s="14"/>
      <c r="W38" s="70"/>
    </row>
    <row r="39" spans="2:23" s="31" customFormat="1" ht="20.25" customHeight="1" x14ac:dyDescent="0.15">
      <c r="B39" s="427"/>
      <c r="C39" s="428"/>
      <c r="D39" s="429"/>
      <c r="E39" s="16" t="str">
        <f>IF(このシートに必要事項を入力してください!B83="","□",IF(このシートに必要事項を入力してください!B83="○","☑","□"))</f>
        <v>□</v>
      </c>
      <c r="F39" s="367" t="s">
        <v>148</v>
      </c>
      <c r="G39" s="367"/>
      <c r="H39" s="367"/>
      <c r="I39" s="367"/>
      <c r="J39" s="418" t="str">
        <f>IF(このシートに必要事項を入力してください!F83="","",IF(このシートに必要事項を入力してください!B83="○",このシートに必要事項を入力してください!F83,""))</f>
        <v/>
      </c>
      <c r="K39" s="418"/>
      <c r="L39" s="418"/>
      <c r="M39" s="418"/>
      <c r="N39" s="418"/>
      <c r="O39" s="31" t="s">
        <v>122</v>
      </c>
      <c r="P39" s="15" t="str">
        <f>IF(このシートに必要事項を入力してください!B84="","□",IF(このシートに必要事項を入力してください!B84="○","☑","□"))</f>
        <v>□</v>
      </c>
      <c r="Q39" s="367" t="s">
        <v>87</v>
      </c>
      <c r="R39" s="367"/>
      <c r="S39" s="418" t="str">
        <f>IF(このシートに必要事項を入力してください!F84="","",IF(このシートに必要事項を入力してください!B84="○",このシートに必要事項を入力してください!F84,""))</f>
        <v/>
      </c>
      <c r="T39" s="418"/>
      <c r="U39" s="418"/>
      <c r="V39" s="418"/>
      <c r="W39" s="71" t="s">
        <v>76</v>
      </c>
    </row>
    <row r="40" spans="2:23" s="31" customFormat="1" ht="20.25" customHeight="1" x14ac:dyDescent="0.15">
      <c r="B40" s="514" t="s">
        <v>22</v>
      </c>
      <c r="C40" s="515"/>
      <c r="D40" s="516"/>
      <c r="E40" s="536" t="s">
        <v>51</v>
      </c>
      <c r="F40" s="537"/>
      <c r="G40" s="537"/>
      <c r="H40" s="537"/>
      <c r="I40" s="537"/>
      <c r="J40" s="537"/>
      <c r="K40" s="537"/>
      <c r="L40" s="537"/>
      <c r="M40" s="537"/>
      <c r="N40" s="537"/>
      <c r="O40" s="537"/>
      <c r="P40" s="537"/>
      <c r="Q40" s="537"/>
      <c r="R40" s="537"/>
      <c r="S40" s="537"/>
      <c r="T40" s="537"/>
      <c r="U40" s="537"/>
      <c r="V40" s="537"/>
      <c r="W40" s="538"/>
    </row>
    <row r="41" spans="2:23" s="31" customFormat="1" ht="20.25" customHeight="1" x14ac:dyDescent="0.15">
      <c r="B41" s="491"/>
      <c r="C41" s="492"/>
      <c r="D41" s="517"/>
      <c r="E41" s="407" t="str">
        <f>IF(このシートに必要事項を入力してください!A88="","",このシートに必要事項を入力してください!A88)</f>
        <v/>
      </c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9"/>
    </row>
    <row r="42" spans="2:23" s="31" customFormat="1" ht="20.25" customHeight="1" x14ac:dyDescent="0.15">
      <c r="B42" s="491"/>
      <c r="C42" s="492"/>
      <c r="D42" s="517"/>
      <c r="E42" s="543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544"/>
      <c r="U42" s="544"/>
      <c r="V42" s="544"/>
      <c r="W42" s="545"/>
    </row>
    <row r="43" spans="2:23" s="31" customFormat="1" ht="20.25" customHeight="1" x14ac:dyDescent="0.15">
      <c r="B43" s="491"/>
      <c r="C43" s="492"/>
      <c r="D43" s="517"/>
      <c r="E43" s="511" t="s">
        <v>52</v>
      </c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3"/>
    </row>
    <row r="44" spans="2:23" s="31" customFormat="1" ht="20.25" customHeight="1" x14ac:dyDescent="0.15">
      <c r="B44" s="491"/>
      <c r="C44" s="492"/>
      <c r="D44" s="517"/>
      <c r="E44" s="407" t="str">
        <f>IF(このシートに必要事項を入力してください!A90="","",このシートに必要事項を入力してください!A90)</f>
        <v/>
      </c>
      <c r="F44" s="408"/>
      <c r="G44" s="408"/>
      <c r="H44" s="408"/>
      <c r="I44" s="408"/>
      <c r="J44" s="408"/>
      <c r="K44" s="408"/>
      <c r="L44" s="408"/>
      <c r="M44" s="408"/>
      <c r="N44" s="408"/>
      <c r="O44" s="408"/>
      <c r="P44" s="408"/>
      <c r="Q44" s="408"/>
      <c r="R44" s="408"/>
      <c r="S44" s="408"/>
      <c r="T44" s="408"/>
      <c r="U44" s="408"/>
      <c r="V44" s="408"/>
      <c r="W44" s="409"/>
    </row>
    <row r="45" spans="2:23" s="31" customFormat="1" ht="20.25" customHeight="1" thickBot="1" x14ac:dyDescent="0.2">
      <c r="B45" s="518"/>
      <c r="C45" s="519"/>
      <c r="D45" s="520"/>
      <c r="E45" s="410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1"/>
      <c r="T45" s="411"/>
      <c r="U45" s="411"/>
      <c r="V45" s="411"/>
      <c r="W45" s="412"/>
    </row>
    <row r="46" spans="2:23" s="31" customFormat="1" ht="20.25" customHeight="1" x14ac:dyDescent="0.15">
      <c r="B46" s="521" t="s">
        <v>1</v>
      </c>
      <c r="C46" s="522"/>
      <c r="D46" s="522"/>
      <c r="E46" s="523"/>
      <c r="F46" s="574" t="s">
        <v>0</v>
      </c>
      <c r="G46" s="405" t="s">
        <v>13</v>
      </c>
      <c r="H46" s="405" t="s">
        <v>88</v>
      </c>
      <c r="I46" s="573" t="s">
        <v>14</v>
      </c>
      <c r="J46" s="500" t="s">
        <v>162</v>
      </c>
      <c r="K46" s="547"/>
      <c r="L46" s="547"/>
      <c r="M46" s="501"/>
      <c r="N46" s="571" t="s">
        <v>89</v>
      </c>
      <c r="O46" s="572"/>
      <c r="P46" s="572"/>
      <c r="Q46" s="34" t="str">
        <f>IF(このシートに必要事項を入力してください!B95="","□",IF(このシートに必要事項を入力してください!B95="無","☑","□"))</f>
        <v>□</v>
      </c>
      <c r="R46" s="33" t="s">
        <v>35</v>
      </c>
      <c r="S46" s="34" t="str">
        <f>IF(このシートに必要事項を入力してください!B95="","□",IF(このシートに必要事項を入力してください!B95="有","☑","□"))</f>
        <v>□</v>
      </c>
      <c r="T46" s="33" t="s">
        <v>41</v>
      </c>
      <c r="U46" s="73"/>
      <c r="V46" s="73"/>
      <c r="W46" s="74"/>
    </row>
    <row r="47" spans="2:23" s="31" customFormat="1" ht="20.25" customHeight="1" x14ac:dyDescent="0.15">
      <c r="B47" s="524"/>
      <c r="C47" s="525"/>
      <c r="D47" s="525"/>
      <c r="E47" s="526"/>
      <c r="F47" s="575"/>
      <c r="G47" s="406"/>
      <c r="H47" s="406"/>
      <c r="I47" s="406"/>
      <c r="J47" s="552" t="s">
        <v>163</v>
      </c>
      <c r="K47" s="553"/>
      <c r="L47" s="553"/>
      <c r="M47" s="554"/>
      <c r="N47" s="449" t="str">
        <f>IF(このシートに必要事項を入力してください!F95="","",IF(このシートに必要事項を入力してください!B95="有",このシートに必要事項を入力してください!F95,""))</f>
        <v/>
      </c>
      <c r="O47" s="450"/>
      <c r="P47" s="450"/>
      <c r="Q47" s="450"/>
      <c r="R47" s="450"/>
      <c r="S47" s="450"/>
      <c r="T47" s="450"/>
      <c r="U47" s="450"/>
      <c r="V47" s="450"/>
      <c r="W47" s="451"/>
    </row>
    <row r="48" spans="2:23" s="31" customFormat="1" ht="20.25" customHeight="1" x14ac:dyDescent="0.15">
      <c r="B48" s="419" t="s">
        <v>15</v>
      </c>
      <c r="C48" s="213"/>
      <c r="D48" s="213"/>
      <c r="E48" s="214"/>
      <c r="F48" s="390" t="str">
        <f>IF(このシートに必要事項を入力してください!B96="自立","☑","□")</f>
        <v>□</v>
      </c>
      <c r="G48" s="390" t="str">
        <f>IF(このシートに必要事項を入力してください!B96="見守り","☑","□")</f>
        <v>□</v>
      </c>
      <c r="H48" s="390" t="str">
        <f>IF(このシートに必要事項を入力してください!B96="一部介助","☑","□")</f>
        <v>□</v>
      </c>
      <c r="I48" s="390" t="str">
        <f>IF(このシートに必要事項を入力してください!B96="全介助","☑","□")</f>
        <v>□</v>
      </c>
      <c r="J48" s="66" t="str">
        <f>IF(このシートに必要事項を入力してください!E96="○","☑","□")</f>
        <v>□</v>
      </c>
      <c r="K48" s="286" t="s">
        <v>28</v>
      </c>
      <c r="L48" s="286"/>
      <c r="M48" s="66" t="str">
        <f>IF(このシートに必要事項を入力してください!E97="○","☑","□")</f>
        <v>□</v>
      </c>
      <c r="N48" s="286" t="s">
        <v>150</v>
      </c>
      <c r="O48" s="286"/>
      <c r="P48" s="286"/>
      <c r="Q48" s="58" t="str">
        <f>IF(このシートに必要事項を入力してください!E98="○","☑","□")</f>
        <v>□</v>
      </c>
      <c r="R48" s="286" t="s">
        <v>149</v>
      </c>
      <c r="S48" s="286"/>
      <c r="T48" s="44"/>
      <c r="U48" s="286"/>
      <c r="V48" s="286"/>
      <c r="W48" s="415"/>
    </row>
    <row r="49" spans="2:23" s="31" customFormat="1" ht="20.25" customHeight="1" x14ac:dyDescent="0.15">
      <c r="B49" s="420"/>
      <c r="C49" s="369"/>
      <c r="D49" s="369"/>
      <c r="E49" s="221"/>
      <c r="F49" s="392"/>
      <c r="G49" s="392"/>
      <c r="H49" s="392"/>
      <c r="I49" s="392"/>
      <c r="J49" s="37" t="str">
        <f>IF(このシートに必要事項を入力してください!E99="○","☑","□")</f>
        <v>□</v>
      </c>
      <c r="K49" s="367" t="s">
        <v>90</v>
      </c>
      <c r="L49" s="367"/>
      <c r="M49" s="367"/>
      <c r="N49" s="367"/>
      <c r="O49" s="62" t="str">
        <f>IF(このシートに必要事項を入力してください!E100="○","☑","□")</f>
        <v>□</v>
      </c>
      <c r="P49" s="367" t="s">
        <v>151</v>
      </c>
      <c r="Q49" s="367"/>
      <c r="R49" s="367" t="str">
        <f>IF(このシートに必要事項を入力してください!H100="","",IF(このシートに必要事項を入力してください!E100="○",このシートに必要事項を入力してください!H100,""))</f>
        <v/>
      </c>
      <c r="S49" s="367"/>
      <c r="T49" s="367"/>
      <c r="U49" s="367"/>
      <c r="V49" s="367"/>
      <c r="W49" s="39" t="s">
        <v>76</v>
      </c>
    </row>
    <row r="50" spans="2:23" s="31" customFormat="1" ht="20.25" customHeight="1" x14ac:dyDescent="0.15">
      <c r="B50" s="403" t="s">
        <v>16</v>
      </c>
      <c r="C50" s="211"/>
      <c r="D50" s="211"/>
      <c r="E50" s="212"/>
      <c r="F50" s="77" t="str">
        <f>IF(このシートに必要事項を入力してください!B101="自立","☑","□")</f>
        <v>□</v>
      </c>
      <c r="G50" s="77" t="str">
        <f>IF(このシートに必要事項を入力してください!B101="見守り","☑","□")</f>
        <v>□</v>
      </c>
      <c r="H50" s="77" t="str">
        <f>IF(このシートに必要事項を入力してください!B101="一部介助","☑","□")</f>
        <v>□</v>
      </c>
      <c r="I50" s="77" t="str">
        <f>IF(このシートに必要事項を入力してください!B101="全介助","☑","□")</f>
        <v>□</v>
      </c>
      <c r="J50" s="548" t="str">
        <f>IF(このシートに必要事項を入力してください!F101="","",このシートに必要事項を入力してください!F101)</f>
        <v/>
      </c>
      <c r="K50" s="549"/>
      <c r="L50" s="549"/>
      <c r="M50" s="549"/>
      <c r="N50" s="549"/>
      <c r="O50" s="549"/>
      <c r="P50" s="549"/>
      <c r="Q50" s="549"/>
      <c r="R50" s="549"/>
      <c r="S50" s="549"/>
      <c r="T50" s="549"/>
      <c r="U50" s="549"/>
      <c r="V50" s="549"/>
      <c r="W50" s="550"/>
    </row>
    <row r="51" spans="2:23" s="31" customFormat="1" ht="20.25" customHeight="1" x14ac:dyDescent="0.15">
      <c r="B51" s="400" t="s">
        <v>17</v>
      </c>
      <c r="C51" s="307"/>
      <c r="D51" s="307"/>
      <c r="E51" s="307"/>
      <c r="F51" s="77" t="str">
        <f>IF(このシートに必要事項を入力してください!B102="自立","☑","□")</f>
        <v>□</v>
      </c>
      <c r="G51" s="77" t="str">
        <f>IF(このシートに必要事項を入力してください!B102="見守り","☑","□")</f>
        <v>□</v>
      </c>
      <c r="H51" s="77" t="str">
        <f>IF(このシートに必要事項を入力してください!B102="一部介助","☑","□")</f>
        <v>□</v>
      </c>
      <c r="I51" s="77" t="str">
        <f>IF(このシートに必要事項を入力してください!B102="全介助","☑","□")</f>
        <v>□</v>
      </c>
      <c r="J51" s="61" t="str">
        <f>IF(このシートに必要事項を入力してください!E102="有","☑","□")</f>
        <v>□</v>
      </c>
      <c r="K51" s="396" t="s">
        <v>29</v>
      </c>
      <c r="L51" s="396"/>
      <c r="M51" s="78" t="s">
        <v>152</v>
      </c>
      <c r="N51" s="61" t="str">
        <f>IF(このシートに必要事項を入力してください!I102="全義歯","☑","□")</f>
        <v>□</v>
      </c>
      <c r="O51" s="396" t="s">
        <v>153</v>
      </c>
      <c r="P51" s="396"/>
      <c r="Q51" s="61" t="str">
        <f>IF(このシートに必要事項を入力してください!I102="部分","☑","□")</f>
        <v>□</v>
      </c>
      <c r="R51" s="396" t="s">
        <v>91</v>
      </c>
      <c r="S51" s="396"/>
      <c r="T51" s="40"/>
      <c r="U51" s="40"/>
      <c r="V51" s="40"/>
      <c r="W51" s="47"/>
    </row>
    <row r="52" spans="2:23" s="31" customFormat="1" ht="20.25" customHeight="1" x14ac:dyDescent="0.15">
      <c r="B52" s="527" t="s">
        <v>129</v>
      </c>
      <c r="C52" s="528"/>
      <c r="D52" s="528"/>
      <c r="E52" s="529"/>
      <c r="F52" s="390" t="str">
        <f>IF(このシートに必要事項を入力してください!B103="自立","☑","□")</f>
        <v>□</v>
      </c>
      <c r="G52" s="390" t="str">
        <f>IF(このシートに必要事項を入力してください!B103="見守り","☑","□")</f>
        <v>□</v>
      </c>
      <c r="H52" s="390" t="str">
        <f>IF(このシートに必要事項を入力してください!B103="一部介助","☑","□")</f>
        <v>□</v>
      </c>
      <c r="I52" s="390" t="str">
        <f>IF(このシートに必要事項を入力してください!B103="全介助","☑","□")</f>
        <v>□</v>
      </c>
      <c r="J52" s="66" t="str">
        <f>IF(このシートに必要事項を入力してください!E103="普通食","☑","□")</f>
        <v>□</v>
      </c>
      <c r="K52" s="286" t="s">
        <v>30</v>
      </c>
      <c r="L52" s="286"/>
      <c r="M52" s="79"/>
      <c r="P52" s="66"/>
      <c r="Q52" s="15" t="str">
        <f>IF(このシートに必要事項を入力してください!E103="経管栄養","☑","□")</f>
        <v>□</v>
      </c>
      <c r="R52" s="401" t="s">
        <v>95</v>
      </c>
      <c r="S52" s="401"/>
      <c r="T52" s="15" t="str">
        <f>IF(このシートに必要事項を入力してください!E103="禁食","☑","□")</f>
        <v>□</v>
      </c>
      <c r="U52" s="286" t="s">
        <v>154</v>
      </c>
      <c r="V52" s="286"/>
      <c r="W52" s="80"/>
    </row>
    <row r="53" spans="2:23" s="31" customFormat="1" ht="20.25" customHeight="1" x14ac:dyDescent="0.15">
      <c r="B53" s="530"/>
      <c r="C53" s="531"/>
      <c r="D53" s="531"/>
      <c r="E53" s="532"/>
      <c r="F53" s="391" t="str">
        <f>IF(このシートに必要事項を入力してください!B104="自立","☑","□")</f>
        <v>□</v>
      </c>
      <c r="G53" s="391" t="str">
        <f>IF(このシートに必要事項を入力してください!B104="見守り","☑","□")</f>
        <v>□</v>
      </c>
      <c r="H53" s="391" t="str">
        <f>IF(このシートに必要事項を入力してください!B104="一部介助","☑","□")</f>
        <v>□</v>
      </c>
      <c r="I53" s="391" t="str">
        <f>IF(このシートに必要事項を入力してください!B104="全介助","☑","□")</f>
        <v>□</v>
      </c>
      <c r="J53" s="81" t="str">
        <f>IF(このシートに必要事項を入力してください!E103="治療食","☑","□")</f>
        <v>□</v>
      </c>
      <c r="K53" s="393" t="s">
        <v>168</v>
      </c>
      <c r="L53" s="393"/>
      <c r="M53" s="16" t="str">
        <f>IF(NOT(このシートに必要事項を入力してください!H104=""),"☑","□")</f>
        <v>□</v>
      </c>
      <c r="N53" s="173" t="str">
        <f>IF(このシートに必要事項を入力してください!H104="","",このシートに必要事項を入力してください!H104)</f>
        <v/>
      </c>
      <c r="O53" s="569" t="s">
        <v>92</v>
      </c>
      <c r="P53" s="569"/>
      <c r="Q53" s="16" t="str">
        <f>IF(このシートに必要事項を入力してください!I105="○","☑","□")</f>
        <v>□</v>
      </c>
      <c r="R53" s="551" t="s">
        <v>94</v>
      </c>
      <c r="S53" s="551"/>
      <c r="T53" s="16" t="str">
        <f>IF(このシートに必要事項を入力してください!I106="○","☑","□")</f>
        <v>□</v>
      </c>
      <c r="U53" s="393" t="s">
        <v>93</v>
      </c>
      <c r="V53" s="393"/>
      <c r="W53" s="402"/>
    </row>
    <row r="54" spans="2:23" s="31" customFormat="1" ht="20.25" customHeight="1" x14ac:dyDescent="0.15">
      <c r="B54" s="530"/>
      <c r="C54" s="531"/>
      <c r="D54" s="531"/>
      <c r="E54" s="532"/>
      <c r="F54" s="392" t="str">
        <f>IF(このシートに必要事項を入力してください!B105="自立","☑","□")</f>
        <v>□</v>
      </c>
      <c r="G54" s="392" t="str">
        <f>IF(このシートに必要事項を入力してください!B105="見守り","☑","□")</f>
        <v>□</v>
      </c>
      <c r="H54" s="392" t="str">
        <f>IF(このシートに必要事項を入力してください!B105="一部介助","☑","□")</f>
        <v>□</v>
      </c>
      <c r="I54" s="392" t="str">
        <f>IF(このシートに必要事項を入力してください!B105="全介助","☑","□")</f>
        <v>□</v>
      </c>
      <c r="K54" s="36"/>
      <c r="L54" s="36"/>
      <c r="M54" s="62" t="str">
        <f>IF(このシートに必要事項を入力してください!I107="○","☑","□")</f>
        <v>□</v>
      </c>
      <c r="N54" s="367" t="s">
        <v>96</v>
      </c>
      <c r="O54" s="367"/>
      <c r="P54" s="62" t="str">
        <f>IF(このシートに必要事項を入力してください!I108="○","☑","□")</f>
        <v>□</v>
      </c>
      <c r="Q54" s="367" t="s">
        <v>166</v>
      </c>
      <c r="R54" s="367"/>
      <c r="S54" s="367" t="str">
        <f>IF(このシートに必要事項を入力してください!H109="","",IF(このシートに必要事項を入力してください!I108="○",このシートに必要事項を入力してください!H109))</f>
        <v/>
      </c>
      <c r="T54" s="367"/>
      <c r="U54" s="367"/>
      <c r="V54" s="36" t="s">
        <v>167</v>
      </c>
      <c r="W54" s="82"/>
    </row>
    <row r="55" spans="2:23" s="31" customFormat="1" ht="20.25" customHeight="1" x14ac:dyDescent="0.15">
      <c r="B55" s="530"/>
      <c r="C55" s="531"/>
      <c r="D55" s="531"/>
      <c r="E55" s="532"/>
      <c r="F55" s="77" t="str">
        <f>IF(このシートに必要事項を入力してください!B110="自立","☑","□")</f>
        <v>□</v>
      </c>
      <c r="G55" s="77" t="str">
        <f>IF(このシートに必要事項を入力してください!B110="見守り","☑","□")</f>
        <v>□</v>
      </c>
      <c r="H55" s="77" t="str">
        <f>IF(このシートに必要事項を入力してください!B110="一部介助","☑","□")</f>
        <v>□</v>
      </c>
      <c r="I55" s="77" t="str">
        <f>IF(このシートに必要事項を入力してください!B110="全介助","☑","□")</f>
        <v>□</v>
      </c>
      <c r="J55" s="397" t="s">
        <v>98</v>
      </c>
      <c r="K55" s="398"/>
      <c r="L55" s="61" t="str">
        <f>IF(このシートに必要事項を入力してください!I110="○","☑","□")</f>
        <v>□</v>
      </c>
      <c r="M55" s="396" t="s">
        <v>31</v>
      </c>
      <c r="N55" s="396"/>
      <c r="O55" s="61" t="str">
        <f>IF(このシートに必要事項を入力してください!I111="○","☑","□")</f>
        <v>□</v>
      </c>
      <c r="P55" s="396" t="s">
        <v>99</v>
      </c>
      <c r="Q55" s="396"/>
      <c r="R55" s="61" t="str">
        <f>IF(このシートに必要事項を入力してください!I112="○","☑","□")</f>
        <v>□</v>
      </c>
      <c r="S55" s="396" t="s">
        <v>100</v>
      </c>
      <c r="T55" s="396"/>
      <c r="U55" s="61" t="str">
        <f>IF(このシートに必要事項を入力してください!I113="○","☑","□")</f>
        <v>□</v>
      </c>
      <c r="V55" s="396" t="s">
        <v>101</v>
      </c>
      <c r="W55" s="399"/>
    </row>
    <row r="56" spans="2:23" s="31" customFormat="1" ht="20.25" customHeight="1" x14ac:dyDescent="0.15">
      <c r="B56" s="530"/>
      <c r="C56" s="531"/>
      <c r="D56" s="531"/>
      <c r="E56" s="532"/>
      <c r="F56" s="390" t="str">
        <f>IF(このシートに必要事項を入力してください!B114="自立","☑","□")</f>
        <v>□</v>
      </c>
      <c r="G56" s="390" t="str">
        <f>IF(このシートに必要事項を入力してください!B114="見守り","☑","□")</f>
        <v>□</v>
      </c>
      <c r="H56" s="390" t="str">
        <f>IF(このシートに必要事項を入力してください!B114="一部介助","☑","□")</f>
        <v>□</v>
      </c>
      <c r="I56" s="390" t="str">
        <f>IF(このシートに必要事項を入力してください!B114="全介助","☑","□")</f>
        <v>□</v>
      </c>
      <c r="J56" s="539" t="s">
        <v>97</v>
      </c>
      <c r="K56" s="540"/>
      <c r="L56" s="66" t="str">
        <f>IF(このシートに必要事項を入力してください!I114="○","☑","□")</f>
        <v>□</v>
      </c>
      <c r="M56" s="286" t="s">
        <v>32</v>
      </c>
      <c r="N56" s="286"/>
      <c r="O56" s="66" t="str">
        <f>IF(このシートに必要事項を入力してください!I115="○","☑","□")</f>
        <v>□</v>
      </c>
      <c r="P56" s="286" t="s">
        <v>33</v>
      </c>
      <c r="Q56" s="286"/>
      <c r="R56" s="66" t="str">
        <f>IF(このシートに必要事項を入力してください!I116="○","☑","□")</f>
        <v>□</v>
      </c>
      <c r="S56" s="60" t="s">
        <v>34</v>
      </c>
      <c r="T56" s="66" t="str">
        <f>IF(このシートに必要事項を入力してください!I117="○","☑","□")</f>
        <v>□</v>
      </c>
      <c r="U56" s="286" t="s">
        <v>126</v>
      </c>
      <c r="V56" s="286"/>
      <c r="W56" s="415"/>
    </row>
    <row r="57" spans="2:23" s="31" customFormat="1" ht="20.25" customHeight="1" x14ac:dyDescent="0.15">
      <c r="B57" s="530"/>
      <c r="C57" s="531"/>
      <c r="D57" s="531"/>
      <c r="E57" s="532"/>
      <c r="F57" s="392"/>
      <c r="G57" s="392" t="str">
        <f>IF(このシートに必要事項を入力してください!B112="見守り","☑","□")</f>
        <v>□</v>
      </c>
      <c r="H57" s="392" t="str">
        <f>IF(このシートに必要事項を入力してください!B112="一部介助","☑","□")</f>
        <v>□</v>
      </c>
      <c r="I57" s="392"/>
      <c r="J57" s="541"/>
      <c r="K57" s="542"/>
      <c r="L57" s="38" t="str">
        <f>IF(このシートに必要事項を入力してください!I118="○","☑","□")</f>
        <v>□</v>
      </c>
      <c r="M57" s="367" t="s">
        <v>102</v>
      </c>
      <c r="N57" s="367"/>
      <c r="O57" s="38" t="str">
        <f>IF(このシートに必要事項を入力してください!I119="○","☑","□")</f>
        <v>□</v>
      </c>
      <c r="P57" s="367" t="s">
        <v>134</v>
      </c>
      <c r="Q57" s="367"/>
      <c r="R57" s="83"/>
      <c r="S57" s="463" t="s">
        <v>135</v>
      </c>
      <c r="T57" s="463"/>
      <c r="U57" s="570" t="str">
        <f>IF(このシートに必要事項を入力してください!H120="","",このシートに必要事項を入力してください!H120)</f>
        <v/>
      </c>
      <c r="V57" s="570"/>
      <c r="W57" s="39" t="s">
        <v>103</v>
      </c>
    </row>
    <row r="58" spans="2:23" s="31" customFormat="1" ht="20.25" customHeight="1" x14ac:dyDescent="0.15">
      <c r="B58" s="533"/>
      <c r="C58" s="534"/>
      <c r="D58" s="534"/>
      <c r="E58" s="535"/>
      <c r="F58" s="77" t="str">
        <f>IF(このシートに必要事項を入力してください!B121="自立","☑","□")</f>
        <v>□</v>
      </c>
      <c r="G58" s="77" t="str">
        <f>IF(このシートに必要事項を入力してください!B121="見守り","☑","□")</f>
        <v>□</v>
      </c>
      <c r="H58" s="77" t="str">
        <f>IF(このシートに必要事項を入力してください!B121="一部介助","☑","□")</f>
        <v>□</v>
      </c>
      <c r="I58" s="77" t="str">
        <f>IF(このシートに必要事項を入力してください!B121="全介助","☑","□")</f>
        <v>□</v>
      </c>
      <c r="J58" s="395" t="s">
        <v>104</v>
      </c>
      <c r="K58" s="396"/>
      <c r="L58" s="396"/>
      <c r="M58" s="396"/>
      <c r="N58" s="224" t="str">
        <f>IF(このシートに必要事項を入力してください!H121="","",このシートに必要事項を入力してください!H121)</f>
        <v/>
      </c>
      <c r="O58" s="224"/>
      <c r="P58" s="396" t="s">
        <v>105</v>
      </c>
      <c r="Q58" s="396"/>
      <c r="R58" s="396"/>
      <c r="S58" s="396"/>
      <c r="T58" s="61" t="str">
        <f>IF(このシートに必要事項を入力してください!I122="なし","☑","□")</f>
        <v>□</v>
      </c>
      <c r="U58" s="31" t="s">
        <v>107</v>
      </c>
      <c r="V58" s="78" t="str">
        <f>IF(このシートに必要事項を入力してください!I122="あり","☑","□")</f>
        <v>□</v>
      </c>
      <c r="W58" s="47" t="s">
        <v>106</v>
      </c>
    </row>
    <row r="59" spans="2:23" s="31" customFormat="1" ht="20.25" customHeight="1" x14ac:dyDescent="0.15">
      <c r="B59" s="400" t="s">
        <v>130</v>
      </c>
      <c r="C59" s="307"/>
      <c r="D59" s="307"/>
      <c r="E59" s="307"/>
      <c r="F59" s="77" t="str">
        <f>IF(このシートに必要事項を入力してください!B123="自立","☑","□")</f>
        <v>□</v>
      </c>
      <c r="G59" s="77" t="str">
        <f>IF(このシートに必要事項を入力してください!B123="見守り","☑","□")</f>
        <v>□</v>
      </c>
      <c r="H59" s="77" t="str">
        <f>IF(このシートに必要事項を入力してください!B123="一部介助","☑","□")</f>
        <v>□</v>
      </c>
      <c r="I59" s="77" t="str">
        <f>IF(このシートに必要事項を入力してください!B123="全介助","☑","□")</f>
        <v>□</v>
      </c>
      <c r="J59" s="395" t="str">
        <f>IF(このシートに必要事項を入力してください!F123="","",このシートに必要事項を入力してください!F123)</f>
        <v/>
      </c>
      <c r="K59" s="396"/>
      <c r="L59" s="396"/>
      <c r="M59" s="396"/>
      <c r="N59" s="396"/>
      <c r="O59" s="396"/>
      <c r="P59" s="396"/>
      <c r="Q59" s="396"/>
      <c r="R59" s="396"/>
      <c r="S59" s="396"/>
      <c r="T59" s="396"/>
      <c r="U59" s="396"/>
      <c r="V59" s="396"/>
      <c r="W59" s="399"/>
    </row>
    <row r="60" spans="2:23" s="31" customFormat="1" ht="20.25" customHeight="1" x14ac:dyDescent="0.15">
      <c r="B60" s="419" t="s">
        <v>18</v>
      </c>
      <c r="C60" s="213"/>
      <c r="D60" s="213"/>
      <c r="E60" s="214"/>
      <c r="F60" s="390" t="str">
        <f>IF(このシートに必要事項を入力してください!B124="自立","☑","□")</f>
        <v>□</v>
      </c>
      <c r="G60" s="390" t="str">
        <f>IF(このシートに必要事項を入力してください!B124="見守り","☑","□")</f>
        <v>□</v>
      </c>
      <c r="H60" s="390" t="str">
        <f>IF(このシートに必要事項を入力してください!B124="一部介助","☑","□")</f>
        <v>□</v>
      </c>
      <c r="I60" s="390" t="str">
        <f>IF(このシートに必要事項を入力してください!B124="全介助","☑","□")</f>
        <v>□</v>
      </c>
      <c r="J60" s="285" t="s">
        <v>109</v>
      </c>
      <c r="K60" s="286"/>
      <c r="L60" s="66" t="str">
        <f>IF(このシートに必要事項を入力してください!E124="無","☑","□")</f>
        <v>□</v>
      </c>
      <c r="M60" s="59" t="s">
        <v>108</v>
      </c>
      <c r="N60" s="66" t="str">
        <f>IF(このシートに必要事項を入力してください!E124="有","☑","□")</f>
        <v>□</v>
      </c>
      <c r="O60" s="59" t="s">
        <v>169</v>
      </c>
      <c r="P60" s="66" t="str">
        <f>IF(このシートに必要事項を入力してください!I125="○","☑","□")</f>
        <v>□</v>
      </c>
      <c r="Q60" s="286" t="s">
        <v>36</v>
      </c>
      <c r="R60" s="286"/>
      <c r="S60" s="286"/>
      <c r="T60" s="66" t="str">
        <f>IF(このシートに必要事項を入力してください!I126="○","☑","□")</f>
        <v>□</v>
      </c>
      <c r="U60" s="59" t="s">
        <v>37</v>
      </c>
      <c r="W60" s="75"/>
    </row>
    <row r="61" spans="2:23" s="31" customFormat="1" ht="20.25" customHeight="1" x14ac:dyDescent="0.15">
      <c r="B61" s="420"/>
      <c r="C61" s="369"/>
      <c r="D61" s="369"/>
      <c r="E61" s="221"/>
      <c r="F61" s="392" t="str">
        <f>IF(このシートに必要事項を入力してください!B124="自立","☑","□")</f>
        <v>□</v>
      </c>
      <c r="G61" s="392" t="str">
        <f>IF(このシートに必要事項を入力してください!B124="見守り","☑","□")</f>
        <v>□</v>
      </c>
      <c r="H61" s="392" t="str">
        <f>IF(このシートに必要事項を入力してください!B124="一部介助","☑","□")</f>
        <v>□</v>
      </c>
      <c r="I61" s="392" t="str">
        <f>IF(このシートに必要事項を入力してください!B124="全介助","☑","□")</f>
        <v>□</v>
      </c>
      <c r="J61" s="35"/>
      <c r="K61" s="36"/>
      <c r="L61" s="36"/>
      <c r="M61" s="65"/>
      <c r="N61" s="65"/>
      <c r="O61" s="65"/>
      <c r="P61" s="38" t="str">
        <f>IF(NOT(このシートに必要事項を入力してください!G127=""),"☑","□")</f>
        <v>□</v>
      </c>
      <c r="Q61" s="367" t="s">
        <v>110</v>
      </c>
      <c r="R61" s="367"/>
      <c r="S61" s="418" t="str">
        <f>IF(このシートに必要事項を入力してください!G127="","",このシートに必要事項を入力してください!G127)</f>
        <v/>
      </c>
      <c r="T61" s="418"/>
      <c r="U61" s="418"/>
      <c r="V61" s="418"/>
      <c r="W61" s="39" t="s">
        <v>76</v>
      </c>
    </row>
    <row r="62" spans="2:23" s="31" customFormat="1" ht="20.25" customHeight="1" x14ac:dyDescent="0.15">
      <c r="B62" s="527" t="s">
        <v>19</v>
      </c>
      <c r="C62" s="528"/>
      <c r="D62" s="528"/>
      <c r="E62" s="529"/>
      <c r="F62" s="390" t="str">
        <f>IF(このシートに必要事項を入力してください!B128="自立","☑","□")</f>
        <v>□</v>
      </c>
      <c r="G62" s="390" t="str">
        <f>IF(このシートに必要事項を入力してください!B128="見守り","☑","□")</f>
        <v>□</v>
      </c>
      <c r="H62" s="390" t="str">
        <f>IF(このシートに必要事項を入力してください!B128="一部介助","☑","□")</f>
        <v>□</v>
      </c>
      <c r="I62" s="390" t="str">
        <f>IF(このシートに必要事項を入力してください!B128="全介助","☑","□")</f>
        <v>□</v>
      </c>
      <c r="J62" s="285" t="s">
        <v>111</v>
      </c>
      <c r="K62" s="286"/>
      <c r="L62" s="66" t="str">
        <f>IF(このシートに必要事項を入力してください!I128="○","☑","□")</f>
        <v>□</v>
      </c>
      <c r="M62" s="286" t="s">
        <v>38</v>
      </c>
      <c r="N62" s="286"/>
      <c r="O62" s="66" t="str">
        <f>IF(このシートに必要事項を入力してください!I129="○","☑","□")</f>
        <v>□</v>
      </c>
      <c r="P62" s="286" t="s">
        <v>39</v>
      </c>
      <c r="Q62" s="286"/>
      <c r="R62" s="286"/>
      <c r="S62" s="66" t="str">
        <f>IF(このシートに必要事項を入力してください!I130="○","☑","□")</f>
        <v>□</v>
      </c>
      <c r="T62" s="286" t="s">
        <v>40</v>
      </c>
      <c r="U62" s="286"/>
      <c r="V62" s="44"/>
      <c r="W62" s="84"/>
    </row>
    <row r="63" spans="2:23" s="31" customFormat="1" ht="20.25" customHeight="1" x14ac:dyDescent="0.15">
      <c r="B63" s="530"/>
      <c r="C63" s="531"/>
      <c r="D63" s="531"/>
      <c r="E63" s="532"/>
      <c r="F63" s="391"/>
      <c r="G63" s="391"/>
      <c r="H63" s="391"/>
      <c r="I63" s="391"/>
      <c r="J63" s="85"/>
      <c r="L63" s="16" t="str">
        <f>IF(OR(このシートに必要事項を入力してください!I131="○",このシートに必要事項を入力してください!I132="○",このシートに必要事項を入力してください!I133="○"),"☑","□")</f>
        <v>□</v>
      </c>
      <c r="M63" s="14" t="s">
        <v>413</v>
      </c>
      <c r="N63" s="14"/>
      <c r="O63" s="15" t="str">
        <f>IF(このシートに必要事項を入力してください!I131="○","☑","□")</f>
        <v>□</v>
      </c>
      <c r="P63" s="393" t="s">
        <v>414</v>
      </c>
      <c r="Q63" s="393"/>
      <c r="R63" s="15" t="str">
        <f>IF(このシートに必要事項を入力してください!I132="○","☑","□")</f>
        <v>□</v>
      </c>
      <c r="S63" s="393" t="s">
        <v>415</v>
      </c>
      <c r="T63" s="393"/>
      <c r="U63" s="15" t="str">
        <f>IF(このシートに必要事項を入力してください!I133="○","☑","□")</f>
        <v>□</v>
      </c>
      <c r="V63" s="393" t="s">
        <v>416</v>
      </c>
      <c r="W63" s="402"/>
    </row>
    <row r="64" spans="2:23" s="31" customFormat="1" ht="20.25" customHeight="1" x14ac:dyDescent="0.15">
      <c r="B64" s="533"/>
      <c r="C64" s="534"/>
      <c r="D64" s="534"/>
      <c r="E64" s="535"/>
      <c r="F64" s="392"/>
      <c r="G64" s="392"/>
      <c r="H64" s="392"/>
      <c r="I64" s="392"/>
      <c r="J64" s="366" t="s">
        <v>112</v>
      </c>
      <c r="K64" s="367"/>
      <c r="L64" s="62" t="str">
        <f>IF(このシートに必要事項を入力してください!I134="○","☑","□")</f>
        <v>□</v>
      </c>
      <c r="M64" s="54" t="s">
        <v>80</v>
      </c>
      <c r="N64" s="38" t="str">
        <f>IF(このシートに必要事項を入力してください!I135="○","☑","□")</f>
        <v>□</v>
      </c>
      <c r="O64" s="440" t="s">
        <v>170</v>
      </c>
      <c r="P64" s="440"/>
      <c r="Q64" s="38" t="str">
        <f>IF(このシートに必要事項を入力してください!I136="○","☑","□")</f>
        <v>□</v>
      </c>
      <c r="R64" s="440" t="s">
        <v>171</v>
      </c>
      <c r="S64" s="440"/>
      <c r="T64" s="65"/>
      <c r="U64" s="65"/>
      <c r="V64" s="52"/>
      <c r="W64" s="86"/>
    </row>
    <row r="65" spans="2:23" s="31" customFormat="1" ht="20.25" customHeight="1" x14ac:dyDescent="0.15">
      <c r="B65" s="400" t="s">
        <v>20</v>
      </c>
      <c r="C65" s="307"/>
      <c r="D65" s="307"/>
      <c r="E65" s="307"/>
      <c r="F65" s="77" t="str">
        <f>IF(このシートに必要事項を入力してください!B137="自立","☑","□")</f>
        <v>□</v>
      </c>
      <c r="G65" s="77" t="str">
        <f>IF(このシートに必要事項を入力してください!B137="見守り","☑","□")</f>
        <v>□</v>
      </c>
      <c r="H65" s="77" t="str">
        <f>IF(このシートに必要事項を入力してください!B137="一部介助","☑","□")</f>
        <v>□</v>
      </c>
      <c r="I65" s="77" t="str">
        <f>IF(このシートに必要事項を入力してください!B137="全介助","☑","□")</f>
        <v>□</v>
      </c>
      <c r="J65" s="548" t="str">
        <f>IF(このシートに必要事項を入力してください!C138="","",このシートに必要事項を入力してください!C138)</f>
        <v/>
      </c>
      <c r="K65" s="549"/>
      <c r="L65" s="549"/>
      <c r="M65" s="549"/>
      <c r="N65" s="549"/>
      <c r="O65" s="549"/>
      <c r="P65" s="549"/>
      <c r="Q65" s="549"/>
      <c r="R65" s="549"/>
      <c r="S65" s="549"/>
      <c r="T65" s="549"/>
      <c r="U65" s="549"/>
      <c r="V65" s="549"/>
      <c r="W65" s="550"/>
    </row>
    <row r="66" spans="2:23" s="31" customFormat="1" ht="20.25" customHeight="1" x14ac:dyDescent="0.15">
      <c r="B66" s="421" t="s">
        <v>21</v>
      </c>
      <c r="C66" s="422"/>
      <c r="D66" s="422"/>
      <c r="E66" s="423"/>
      <c r="F66" s="66" t="str">
        <f>IF(このシートに必要事項を入力してください!B139="無","☑","□")</f>
        <v>□</v>
      </c>
      <c r="G66" s="59" t="s">
        <v>35</v>
      </c>
      <c r="H66" s="66" t="str">
        <f>IF(このシートに必要事項を入力してください!B139="有","☑","□")</f>
        <v>□</v>
      </c>
      <c r="I66" s="59" t="s">
        <v>50</v>
      </c>
      <c r="J66" s="66" t="str">
        <f>IF(このシートに必要事項を入力してください!I140="○","☑","□")</f>
        <v>□</v>
      </c>
      <c r="K66" s="286" t="s">
        <v>42</v>
      </c>
      <c r="L66" s="286"/>
      <c r="M66" s="286"/>
      <c r="N66" s="66" t="str">
        <f>IF(このシートに必要事項を入力してください!I141="○","☑","□")</f>
        <v>□</v>
      </c>
      <c r="O66" s="286" t="s">
        <v>43</v>
      </c>
      <c r="P66" s="286"/>
      <c r="Q66" s="66" t="str">
        <f>IF(このシートに必要事項を入力してください!I142="○","☑","□")</f>
        <v>□</v>
      </c>
      <c r="R66" s="286" t="s">
        <v>44</v>
      </c>
      <c r="S66" s="286"/>
      <c r="T66" s="66" t="str">
        <f>IF(このシートに必要事項を入力してください!I143="○","☑","□")</f>
        <v>□</v>
      </c>
      <c r="U66" s="286" t="s">
        <v>45</v>
      </c>
      <c r="V66" s="286"/>
      <c r="W66" s="51"/>
    </row>
    <row r="67" spans="2:23" s="31" customFormat="1" ht="20.25" customHeight="1" x14ac:dyDescent="0.15">
      <c r="B67" s="424"/>
      <c r="C67" s="425"/>
      <c r="D67" s="425"/>
      <c r="E67" s="426"/>
      <c r="F67" s="16" t="str">
        <f>IF(このシートに必要事項を入力してください!I144="○","☑","□")</f>
        <v>□</v>
      </c>
      <c r="G67" s="393" t="s">
        <v>113</v>
      </c>
      <c r="H67" s="393"/>
      <c r="I67" s="15" t="str">
        <f>IF(このシートに必要事項を入力してください!I145="○","☑","□")</f>
        <v>□</v>
      </c>
      <c r="J67" s="404" t="s">
        <v>114</v>
      </c>
      <c r="K67" s="404"/>
      <c r="L67" s="404"/>
      <c r="M67" s="404"/>
      <c r="N67" s="15" t="str">
        <f>IF(このシートに必要事項を入力してください!I146="○","☑","□")</f>
        <v>□</v>
      </c>
      <c r="O67" s="404" t="s">
        <v>115</v>
      </c>
      <c r="P67" s="404"/>
      <c r="Q67" s="404"/>
      <c r="R67" s="16" t="str">
        <f>IF(このシートに必要事項を入力してください!I147="○","☑","□")</f>
        <v>□</v>
      </c>
      <c r="S67" s="393" t="s">
        <v>116</v>
      </c>
      <c r="T67" s="393"/>
      <c r="U67" s="16" t="str">
        <f>IF(このシートに必要事項を入力してください!I148="○","☑","□")</f>
        <v>□</v>
      </c>
      <c r="V67" s="393" t="s">
        <v>117</v>
      </c>
      <c r="W67" s="402"/>
    </row>
    <row r="68" spans="2:23" s="31" customFormat="1" ht="20.25" customHeight="1" x14ac:dyDescent="0.15">
      <c r="B68" s="424"/>
      <c r="C68" s="425"/>
      <c r="D68" s="425"/>
      <c r="E68" s="426"/>
      <c r="F68" s="16" t="str">
        <f>IF(このシートに必要事項を入力してください!I149="○","☑","□")</f>
        <v>□</v>
      </c>
      <c r="G68" s="393" t="s">
        <v>46</v>
      </c>
      <c r="H68" s="393"/>
      <c r="I68" s="393"/>
      <c r="J68" s="16" t="str">
        <f>IF(このシートに必要事項を入力してください!I150="○","☑","□")</f>
        <v>□</v>
      </c>
      <c r="K68" s="393" t="s">
        <v>47</v>
      </c>
      <c r="L68" s="393"/>
      <c r="M68" s="393"/>
      <c r="N68" s="16" t="str">
        <f>IF(このシートに必要事項を入力してください!I151="○","☑","□")</f>
        <v>□</v>
      </c>
      <c r="O68" s="393" t="s">
        <v>48</v>
      </c>
      <c r="P68" s="393"/>
      <c r="Q68" s="393"/>
      <c r="R68" s="393"/>
      <c r="U68" s="14"/>
      <c r="V68" s="14"/>
      <c r="W68" s="23"/>
    </row>
    <row r="69" spans="2:23" s="31" customFormat="1" ht="20.25" customHeight="1" x14ac:dyDescent="0.15">
      <c r="B69" s="427"/>
      <c r="C69" s="428"/>
      <c r="D69" s="428"/>
      <c r="E69" s="429"/>
      <c r="F69" s="38" t="str">
        <f>IF(このシートに必要事項を入力してください!I152="○","☑","□")</f>
        <v>□</v>
      </c>
      <c r="G69" s="367" t="s">
        <v>118</v>
      </c>
      <c r="H69" s="367"/>
      <c r="I69" s="367" t="str">
        <f>IF(このシートに必要事項を入力してください!F153="","",このシートに必要事項を入力してください!F153)</f>
        <v/>
      </c>
      <c r="J69" s="367"/>
      <c r="K69" s="367"/>
      <c r="L69" s="367"/>
      <c r="M69" s="367"/>
      <c r="N69" s="367"/>
      <c r="O69" s="367"/>
      <c r="P69" s="367"/>
      <c r="Q69" s="367"/>
      <c r="R69" s="367"/>
      <c r="S69" s="52" t="s">
        <v>76</v>
      </c>
      <c r="T69" s="36"/>
      <c r="U69" s="36"/>
      <c r="V69" s="36"/>
      <c r="W69" s="39"/>
    </row>
    <row r="70" spans="2:23" s="31" customFormat="1" ht="20.25" customHeight="1" x14ac:dyDescent="0.15">
      <c r="B70" s="421" t="s">
        <v>121</v>
      </c>
      <c r="C70" s="422"/>
      <c r="D70" s="422"/>
      <c r="E70" s="423"/>
      <c r="F70" s="58" t="str">
        <f>IF(このシートに必要事項を入力してください!B154="自立","☑","□")</f>
        <v>□</v>
      </c>
      <c r="G70" s="60" t="s">
        <v>119</v>
      </c>
      <c r="W70" s="84"/>
    </row>
    <row r="71" spans="2:23" s="31" customFormat="1" ht="20.25" customHeight="1" x14ac:dyDescent="0.15">
      <c r="B71" s="427"/>
      <c r="C71" s="428"/>
      <c r="D71" s="428"/>
      <c r="E71" s="429"/>
      <c r="F71" s="15" t="str">
        <f>IF(このシートに必要事項を入力してください!B154="Ⅰ","☑","□")</f>
        <v>□</v>
      </c>
      <c r="G71" s="68" t="s">
        <v>120</v>
      </c>
      <c r="H71" s="15" t="str">
        <f>IF(このシートに必要事項を入力してください!B154="Ⅱａ","☑","□")</f>
        <v>□</v>
      </c>
      <c r="I71" s="54" t="s">
        <v>435</v>
      </c>
      <c r="J71" s="62" t="str">
        <f>IF(このシートに必要事項を入力してください!B154="Ⅱｂ","☑","□")</f>
        <v>□</v>
      </c>
      <c r="K71" s="14" t="s">
        <v>436</v>
      </c>
      <c r="L71" s="15" t="str">
        <f>IF(このシートに必要事項を入力してください!B154="Ⅲａ","☑","□")</f>
        <v>□</v>
      </c>
      <c r="M71" s="14" t="s">
        <v>437</v>
      </c>
      <c r="N71" s="15" t="str">
        <f>IF(このシートに必要事項を入力してください!B154="Ⅲｂ","☑","□")</f>
        <v>□</v>
      </c>
      <c r="O71" s="68" t="s">
        <v>438</v>
      </c>
      <c r="P71" s="15" t="str">
        <f>IF(このシートに必要事項を入力してください!B154="Ⅳ","☑","□")</f>
        <v>□</v>
      </c>
      <c r="Q71" s="14" t="s">
        <v>439</v>
      </c>
      <c r="R71" s="15" t="str">
        <f>IF(このシートに必要事項を入力してください!B154="Ｍ","☑","□")</f>
        <v>□</v>
      </c>
      <c r="S71" s="14" t="s">
        <v>440</v>
      </c>
      <c r="T71" s="15"/>
      <c r="U71" s="79"/>
      <c r="V71" s="15"/>
      <c r="W71" s="87"/>
    </row>
    <row r="72" spans="2:23" s="31" customFormat="1" ht="20.25" customHeight="1" x14ac:dyDescent="0.15">
      <c r="B72" s="556" t="s">
        <v>5</v>
      </c>
      <c r="C72" s="557"/>
      <c r="D72" s="557"/>
      <c r="E72" s="557"/>
      <c r="F72" s="88" t="str">
        <f>IF(このシートに必要事項を入力してください!B155="無","☑","□")</f>
        <v>□</v>
      </c>
      <c r="G72" s="45" t="s">
        <v>172</v>
      </c>
      <c r="H72" s="58" t="str">
        <f>IF(このシートに必要事項を入力してください!I156="○","☑","□")</f>
        <v>□</v>
      </c>
      <c r="I72" s="286" t="s">
        <v>173</v>
      </c>
      <c r="J72" s="286"/>
      <c r="K72" s="286"/>
      <c r="L72" s="58" t="str">
        <f>IF(このシートに必要事項を入力してください!I157="○","☑","□")</f>
        <v>□</v>
      </c>
      <c r="M72" s="286" t="s">
        <v>174</v>
      </c>
      <c r="N72" s="286"/>
      <c r="O72" s="286"/>
      <c r="P72" s="58" t="str">
        <f>IF(このシートに必要事項を入力してください!I158="○","☑","□")</f>
        <v>□</v>
      </c>
      <c r="Q72" s="286" t="s">
        <v>155</v>
      </c>
      <c r="R72" s="286"/>
      <c r="S72" s="89" t="str">
        <f>IF(このシートに必要事項を入力してください!I159="○","☑","□")</f>
        <v>□</v>
      </c>
      <c r="T72" s="401" t="s">
        <v>156</v>
      </c>
      <c r="U72" s="401"/>
      <c r="V72" s="401"/>
      <c r="W72" s="75"/>
    </row>
    <row r="73" spans="2:23" s="31" customFormat="1" ht="20.25" customHeight="1" x14ac:dyDescent="0.15">
      <c r="B73" s="558"/>
      <c r="C73" s="559"/>
      <c r="D73" s="559"/>
      <c r="E73" s="559"/>
      <c r="F73" s="81" t="str">
        <f>IF(このシートに必要事項を入力してください!I160="○","☑","□")</f>
        <v>□</v>
      </c>
      <c r="G73" s="551" t="s">
        <v>175</v>
      </c>
      <c r="H73" s="551"/>
      <c r="I73" s="551"/>
      <c r="J73" s="15" t="str">
        <f>IF(このシートに必要事項を入力してください!I161="○","☑","□")</f>
        <v>□</v>
      </c>
      <c r="K73" s="551" t="s">
        <v>176</v>
      </c>
      <c r="L73" s="551"/>
      <c r="M73" s="551"/>
      <c r="N73" s="15" t="str">
        <f>IF(このシートに必要事項を入力してください!I162="○","☑","□")</f>
        <v>□</v>
      </c>
      <c r="O73" s="404" t="s">
        <v>177</v>
      </c>
      <c r="P73" s="404"/>
      <c r="Q73" s="404"/>
      <c r="R73" s="15" t="str">
        <f>IF(このシートに必要事項を入力してください!I163="○","☑","□")</f>
        <v>□</v>
      </c>
      <c r="S73" s="393" t="s">
        <v>178</v>
      </c>
      <c r="T73" s="393"/>
      <c r="U73" s="15" t="str">
        <f>IF(このシートに必要事項を入力してください!I164="○","☑","□")</f>
        <v>□</v>
      </c>
      <c r="V73" s="393" t="s">
        <v>179</v>
      </c>
      <c r="W73" s="402"/>
    </row>
    <row r="74" spans="2:23" s="31" customFormat="1" ht="20.25" customHeight="1" x14ac:dyDescent="0.15">
      <c r="B74" s="558"/>
      <c r="C74" s="559"/>
      <c r="D74" s="559"/>
      <c r="E74" s="559"/>
      <c r="F74" s="81" t="str">
        <f>IF(このシートに必要事項を入力してください!I165="○","☑","□")</f>
        <v>□</v>
      </c>
      <c r="G74" s="393" t="s">
        <v>180</v>
      </c>
      <c r="H74" s="393"/>
      <c r="I74" s="15" t="str">
        <f>IF(このシートに必要事項を入力してください!I166="○","☑","□")</f>
        <v>□</v>
      </c>
      <c r="J74" s="393" t="s">
        <v>181</v>
      </c>
      <c r="K74" s="393"/>
      <c r="L74" s="393"/>
      <c r="M74" s="15" t="str">
        <f>IF(このシートに必要事項を入力してください!I167="○","☑","□")</f>
        <v>□</v>
      </c>
      <c r="N74" s="551" t="s">
        <v>182</v>
      </c>
      <c r="O74" s="551"/>
      <c r="P74" s="551"/>
      <c r="Q74" s="551"/>
      <c r="R74" s="15" t="str">
        <f>IF(このシートに必要事項を入力してください!I168="○","☑","□")</f>
        <v>□</v>
      </c>
      <c r="S74" s="404" t="s">
        <v>183</v>
      </c>
      <c r="T74" s="404"/>
      <c r="U74" s="404"/>
      <c r="V74" s="14"/>
      <c r="W74" s="80"/>
    </row>
    <row r="75" spans="2:23" s="31" customFormat="1" ht="20.25" customHeight="1" x14ac:dyDescent="0.15">
      <c r="B75" s="558"/>
      <c r="C75" s="559"/>
      <c r="D75" s="559"/>
      <c r="E75" s="559"/>
      <c r="F75" s="81" t="str">
        <f>IF(このシートに必要事項を入力してください!I169="○","☑","□")</f>
        <v>□</v>
      </c>
      <c r="G75" s="576" t="s">
        <v>184</v>
      </c>
      <c r="H75" s="576"/>
      <c r="I75" s="576"/>
      <c r="J75" s="90" t="str">
        <f>IF(このシートに必要事項を入力してください!I170="○","☑","□")</f>
        <v>□</v>
      </c>
      <c r="K75" s="404" t="s">
        <v>185</v>
      </c>
      <c r="L75" s="404"/>
      <c r="M75" s="404"/>
      <c r="N75" s="404"/>
      <c r="O75" s="16" t="str">
        <f>IF(このシートに必要事項を入力してください!I171="○","☑","□")</f>
        <v>□</v>
      </c>
      <c r="P75" s="404" t="s">
        <v>186</v>
      </c>
      <c r="Q75" s="404"/>
      <c r="R75" s="404"/>
      <c r="S75" s="16" t="str">
        <f>IF(このシートに必要事項を入力してください!I172="○","☑","□")</f>
        <v>□</v>
      </c>
      <c r="T75" s="404" t="s">
        <v>187</v>
      </c>
      <c r="U75" s="404"/>
      <c r="V75" s="404"/>
      <c r="W75" s="91"/>
    </row>
    <row r="76" spans="2:23" s="31" customFormat="1" ht="20.25" customHeight="1" x14ac:dyDescent="0.15">
      <c r="B76" s="455"/>
      <c r="C76" s="456"/>
      <c r="D76" s="456"/>
      <c r="E76" s="456"/>
      <c r="F76" s="37" t="str">
        <f>IF(このシートに必要事項を入力してください!I173="○","☑","□")</f>
        <v>□</v>
      </c>
      <c r="G76" s="440" t="s">
        <v>188</v>
      </c>
      <c r="H76" s="440"/>
      <c r="I76" s="440"/>
      <c r="J76" s="450" t="str">
        <f>IF(このシートに必要事項を入力してください!G174="","",このシートに必要事項を入力してください!G174)</f>
        <v/>
      </c>
      <c r="K76" s="450"/>
      <c r="L76" s="450"/>
      <c r="M76" s="450"/>
      <c r="N76" s="450"/>
      <c r="O76" s="54" t="s">
        <v>189</v>
      </c>
      <c r="P76" s="38" t="str">
        <f>IF(このシートに必要事項を入力してください!I175="○","☑","□")</f>
        <v>□</v>
      </c>
      <c r="Q76" s="440" t="s">
        <v>190</v>
      </c>
      <c r="R76" s="440"/>
      <c r="S76" s="418" t="str">
        <f>IF(このシートに必要事項を入力してください!G176="","",このシートに必要事項を入力してください!G176)</f>
        <v/>
      </c>
      <c r="T76" s="418"/>
      <c r="U76" s="418"/>
      <c r="V76" s="418"/>
      <c r="W76" s="39" t="s">
        <v>76</v>
      </c>
    </row>
    <row r="77" spans="2:23" s="31" customFormat="1" ht="20.25" customHeight="1" x14ac:dyDescent="0.15">
      <c r="B77" s="421" t="s">
        <v>127</v>
      </c>
      <c r="C77" s="557"/>
      <c r="D77" s="557"/>
      <c r="E77" s="563"/>
      <c r="F77" s="564" t="str">
        <f>IF(このシートに必要事項を入力してください!B180="無","☑","□")</f>
        <v>□</v>
      </c>
      <c r="G77" s="286" t="s">
        <v>35</v>
      </c>
      <c r="H77" s="565" t="str">
        <f>IF(このシートに必要事項を入力してください!B180="有","☑","□")</f>
        <v>□</v>
      </c>
      <c r="I77" s="286" t="s">
        <v>41</v>
      </c>
      <c r="J77" s="585" t="s">
        <v>128</v>
      </c>
      <c r="K77" s="557"/>
      <c r="L77" s="557"/>
      <c r="M77" s="557"/>
      <c r="N77" s="586" t="s">
        <v>157</v>
      </c>
      <c r="O77" s="587"/>
      <c r="P77" s="587"/>
      <c r="Q77" s="587"/>
      <c r="R77" s="587"/>
      <c r="S77" s="587"/>
      <c r="T77" s="587"/>
      <c r="U77" s="587"/>
      <c r="V77" s="587"/>
      <c r="W77" s="588"/>
    </row>
    <row r="78" spans="2:23" s="31" customFormat="1" ht="20.25" customHeight="1" x14ac:dyDescent="0.15">
      <c r="B78" s="455"/>
      <c r="C78" s="456"/>
      <c r="D78" s="456"/>
      <c r="E78" s="457"/>
      <c r="F78" s="504"/>
      <c r="G78" s="367"/>
      <c r="H78" s="488"/>
      <c r="I78" s="367"/>
      <c r="J78" s="502"/>
      <c r="K78" s="456"/>
      <c r="L78" s="456"/>
      <c r="M78" s="456"/>
      <c r="N78" s="589" t="str">
        <f>IF(このシートに必要事項を入力してください!B181="","",このシートに必要事項を入力してください!B181)</f>
        <v/>
      </c>
      <c r="O78" s="418"/>
      <c r="P78" s="418"/>
      <c r="Q78" s="418"/>
      <c r="R78" s="418"/>
      <c r="S78" s="418"/>
      <c r="T78" s="418"/>
      <c r="U78" s="418"/>
      <c r="V78" s="418"/>
      <c r="W78" s="590"/>
    </row>
    <row r="79" spans="2:23" s="31" customFormat="1" ht="20.25" customHeight="1" x14ac:dyDescent="0.15">
      <c r="B79" s="556" t="s">
        <v>23</v>
      </c>
      <c r="C79" s="557"/>
      <c r="D79" s="557"/>
      <c r="E79" s="557"/>
      <c r="F79" s="81" t="str">
        <f>IF(このシートに必要事項を入力してください!B186="無","☑","□")</f>
        <v>□</v>
      </c>
      <c r="G79" s="68" t="s">
        <v>80</v>
      </c>
      <c r="H79" s="16" t="str">
        <f>IF(このシートに必要事項を入力してください!B186="不明","☑","□")</f>
        <v>□</v>
      </c>
      <c r="I79" s="437" t="s">
        <v>191</v>
      </c>
      <c r="J79" s="437"/>
      <c r="K79" s="66" t="str">
        <f>IF(このシートに必要事項を入力してください!I187="○","☑","□")</f>
        <v>□</v>
      </c>
      <c r="L79" s="437" t="s">
        <v>192</v>
      </c>
      <c r="M79" s="437"/>
      <c r="N79" s="16" t="str">
        <f>IF(このシートに必要事項を入力してください!I188="○","☑","□")</f>
        <v>□</v>
      </c>
      <c r="O79" s="437" t="s">
        <v>123</v>
      </c>
      <c r="P79" s="437"/>
      <c r="Q79" s="92"/>
      <c r="R79" s="92"/>
      <c r="S79" s="53"/>
      <c r="T79" s="566" t="s">
        <v>160</v>
      </c>
      <c r="U79" s="557"/>
      <c r="V79" s="557"/>
      <c r="W79" s="567"/>
    </row>
    <row r="80" spans="2:23" s="31" customFormat="1" ht="20.25" customHeight="1" x14ac:dyDescent="0.15">
      <c r="B80" s="558"/>
      <c r="C80" s="559"/>
      <c r="D80" s="559"/>
      <c r="E80" s="559"/>
      <c r="F80" s="555" t="s">
        <v>158</v>
      </c>
      <c r="G80" s="404"/>
      <c r="H80" s="404"/>
      <c r="I80" s="404"/>
      <c r="J80" s="16" t="str">
        <f>IF(このシートに必要事項を入力してください!I189="○","☑","□")</f>
        <v>□</v>
      </c>
      <c r="K80" s="393" t="s">
        <v>124</v>
      </c>
      <c r="L80" s="393"/>
      <c r="M80" s="16" t="str">
        <f>IF(このシートに必要事項を入力してください!I190="○","☑","□")</f>
        <v>□</v>
      </c>
      <c r="N80" s="404" t="s">
        <v>125</v>
      </c>
      <c r="O80" s="404"/>
      <c r="P80" s="16" t="str">
        <f>IF(このシートに必要事項を入力してください!I191="○","☑","□")</f>
        <v>□</v>
      </c>
      <c r="Q80" s="393" t="s">
        <v>159</v>
      </c>
      <c r="R80" s="393"/>
      <c r="S80" s="93"/>
      <c r="T80" s="502"/>
      <c r="U80" s="456"/>
      <c r="V80" s="456"/>
      <c r="W80" s="568"/>
    </row>
    <row r="81" spans="2:32" s="31" customFormat="1" ht="20.25" customHeight="1" x14ac:dyDescent="0.15">
      <c r="B81" s="455"/>
      <c r="C81" s="456"/>
      <c r="D81" s="456"/>
      <c r="E81" s="456"/>
      <c r="F81" s="37" t="str">
        <f>IF(NOT(このシートに必要事項を入力してください!E192=""),"☑","□")</f>
        <v>□</v>
      </c>
      <c r="G81" s="440" t="s">
        <v>118</v>
      </c>
      <c r="H81" s="440"/>
      <c r="I81" s="584" t="str">
        <f>IF(このシートに必要事項を入力してください!E192="","",このシートに必要事項を入力してください!E192)</f>
        <v/>
      </c>
      <c r="J81" s="584"/>
      <c r="K81" s="584"/>
      <c r="L81" s="584"/>
      <c r="M81" s="584"/>
      <c r="N81" s="584"/>
      <c r="O81" s="584"/>
      <c r="P81" s="584"/>
      <c r="Q81" s="584"/>
      <c r="R81" s="94" t="s">
        <v>76</v>
      </c>
      <c r="S81" s="55"/>
      <c r="T81" s="95" t="str">
        <f>IF(このシートに必要事項を入力してください!B194="無","☑","□")</f>
        <v>□</v>
      </c>
      <c r="U81" s="94" t="s">
        <v>161</v>
      </c>
      <c r="V81" s="16" t="str">
        <f>IF(このシートに必要事項を入力してください!B194="有","☑","□")</f>
        <v>□</v>
      </c>
      <c r="W81" s="91" t="s">
        <v>82</v>
      </c>
      <c r="Y81" s="26"/>
      <c r="Z81" s="26"/>
      <c r="AA81" s="26"/>
      <c r="AB81" s="26"/>
      <c r="AC81" s="26"/>
      <c r="AD81" s="26"/>
      <c r="AE81" s="26"/>
      <c r="AF81" s="26"/>
    </row>
    <row r="82" spans="2:32" ht="20.25" customHeight="1" x14ac:dyDescent="0.15">
      <c r="B82" s="560" t="s">
        <v>6</v>
      </c>
      <c r="C82" s="561"/>
      <c r="D82" s="561"/>
      <c r="E82" s="562"/>
      <c r="F82" s="577" t="str">
        <f>IF(このシートに必要事項を入力してください!A197="","",このシートに必要事項を入力してください!A197)</f>
        <v/>
      </c>
      <c r="G82" s="578"/>
      <c r="H82" s="578"/>
      <c r="I82" s="578"/>
      <c r="J82" s="578"/>
      <c r="K82" s="578"/>
      <c r="L82" s="578"/>
      <c r="M82" s="578"/>
      <c r="N82" s="578"/>
      <c r="O82" s="578"/>
      <c r="P82" s="578"/>
      <c r="Q82" s="578"/>
      <c r="R82" s="578"/>
      <c r="S82" s="578"/>
      <c r="T82" s="578"/>
      <c r="U82" s="578"/>
      <c r="V82" s="578"/>
      <c r="W82" s="579"/>
    </row>
    <row r="83" spans="2:32" ht="20.25" customHeight="1" x14ac:dyDescent="0.15">
      <c r="B83" s="96"/>
      <c r="C83" s="97"/>
      <c r="D83" s="97"/>
      <c r="E83" s="97"/>
      <c r="F83" s="580"/>
      <c r="G83" s="581"/>
      <c r="H83" s="581"/>
      <c r="I83" s="581"/>
      <c r="J83" s="581"/>
      <c r="K83" s="581"/>
      <c r="L83" s="581"/>
      <c r="M83" s="581"/>
      <c r="N83" s="581"/>
      <c r="O83" s="581"/>
      <c r="P83" s="581"/>
      <c r="Q83" s="581"/>
      <c r="R83" s="581"/>
      <c r="S83" s="581"/>
      <c r="T83" s="581"/>
      <c r="U83" s="581"/>
      <c r="V83" s="581"/>
      <c r="W83" s="582"/>
    </row>
    <row r="84" spans="2:32" ht="20.25" customHeight="1" x14ac:dyDescent="0.15">
      <c r="B84" s="96"/>
      <c r="C84" s="97"/>
      <c r="D84" s="97"/>
      <c r="E84" s="97"/>
      <c r="F84" s="580"/>
      <c r="G84" s="581"/>
      <c r="H84" s="581"/>
      <c r="I84" s="581"/>
      <c r="J84" s="581"/>
      <c r="K84" s="581"/>
      <c r="L84" s="581"/>
      <c r="M84" s="581"/>
      <c r="N84" s="581"/>
      <c r="O84" s="581"/>
      <c r="P84" s="581"/>
      <c r="Q84" s="581"/>
      <c r="R84" s="581"/>
      <c r="S84" s="581"/>
      <c r="T84" s="581"/>
      <c r="U84" s="581"/>
      <c r="V84" s="581"/>
      <c r="W84" s="582"/>
    </row>
    <row r="85" spans="2:32" ht="20.25" customHeight="1" x14ac:dyDescent="0.15">
      <c r="B85" s="96"/>
      <c r="C85" s="97"/>
      <c r="D85" s="97"/>
      <c r="E85" s="97"/>
      <c r="F85" s="580"/>
      <c r="G85" s="581"/>
      <c r="H85" s="581"/>
      <c r="I85" s="581"/>
      <c r="J85" s="581"/>
      <c r="K85" s="581"/>
      <c r="L85" s="581"/>
      <c r="M85" s="581"/>
      <c r="N85" s="581"/>
      <c r="O85" s="581"/>
      <c r="P85" s="581"/>
      <c r="Q85" s="581"/>
      <c r="R85" s="581"/>
      <c r="S85" s="581"/>
      <c r="T85" s="581"/>
      <c r="U85" s="581"/>
      <c r="V85" s="581"/>
      <c r="W85" s="582"/>
    </row>
    <row r="86" spans="2:32" ht="20.25" customHeight="1" x14ac:dyDescent="0.15">
      <c r="B86" s="96"/>
      <c r="C86" s="97"/>
      <c r="D86" s="97"/>
      <c r="E86" s="97"/>
      <c r="F86" s="580"/>
      <c r="G86" s="581"/>
      <c r="H86" s="581"/>
      <c r="I86" s="581"/>
      <c r="J86" s="581"/>
      <c r="K86" s="581"/>
      <c r="L86" s="581"/>
      <c r="M86" s="581"/>
      <c r="N86" s="581"/>
      <c r="O86" s="581"/>
      <c r="P86" s="581"/>
      <c r="Q86" s="581"/>
      <c r="R86" s="581"/>
      <c r="S86" s="581"/>
      <c r="T86" s="581"/>
      <c r="U86" s="581"/>
      <c r="V86" s="581"/>
      <c r="W86" s="582"/>
    </row>
    <row r="87" spans="2:32" ht="20.25" customHeight="1" thickBot="1" x14ac:dyDescent="0.2">
      <c r="B87" s="384" t="s">
        <v>460</v>
      </c>
      <c r="C87" s="385"/>
      <c r="D87" s="385"/>
      <c r="E87" s="386"/>
      <c r="F87" s="176" t="str">
        <f>IF(このシートに必要事項を入力してください!B208="有","☑","□")</f>
        <v>□</v>
      </c>
      <c r="G87" s="387" t="s">
        <v>457</v>
      </c>
      <c r="H87" s="387"/>
      <c r="I87" s="387"/>
      <c r="J87" s="176" t="str">
        <f>IF(このシートに必要事項を入力してください!B209="有","☑","□")</f>
        <v>□</v>
      </c>
      <c r="K87" s="387" t="s">
        <v>458</v>
      </c>
      <c r="L87" s="387"/>
      <c r="M87" s="387"/>
      <c r="N87" s="387"/>
      <c r="O87" s="387"/>
      <c r="P87" s="387"/>
      <c r="Q87" s="387"/>
      <c r="R87" s="176" t="str">
        <f>IF(このシートに必要事項を入力してください!B210="有","☑","□")</f>
        <v>□</v>
      </c>
      <c r="S87" s="387" t="s">
        <v>459</v>
      </c>
      <c r="T87" s="387"/>
      <c r="U87" s="387"/>
      <c r="V87" s="387"/>
      <c r="W87" s="388"/>
    </row>
    <row r="116" spans="5:5" ht="20.25" customHeight="1" x14ac:dyDescent="0.15">
      <c r="E116" s="98" t="s">
        <v>49</v>
      </c>
    </row>
    <row r="117" spans="5:5" ht="20.25" customHeight="1" x14ac:dyDescent="0.15">
      <c r="E117" s="98"/>
    </row>
    <row r="118" spans="5:5" ht="20.25" customHeight="1" x14ac:dyDescent="0.15">
      <c r="E118" s="98"/>
    </row>
  </sheetData>
  <sheetProtection selectLockedCells="1"/>
  <mergeCells count="266">
    <mergeCell ref="G12:O12"/>
    <mergeCell ref="T12:W12"/>
    <mergeCell ref="B12:E13"/>
    <mergeCell ref="P12:R13"/>
    <mergeCell ref="M15:O15"/>
    <mergeCell ref="P15:W15"/>
    <mergeCell ref="F17:M17"/>
    <mergeCell ref="N17:O17"/>
    <mergeCell ref="P17:Q17"/>
    <mergeCell ref="F15:L15"/>
    <mergeCell ref="B18:E18"/>
    <mergeCell ref="F18:M18"/>
    <mergeCell ref="H16:W16"/>
    <mergeCell ref="J77:M78"/>
    <mergeCell ref="N77:W77"/>
    <mergeCell ref="N78:W78"/>
    <mergeCell ref="S76:V76"/>
    <mergeCell ref="Q76:R76"/>
    <mergeCell ref="F14:L14"/>
    <mergeCell ref="S17:T17"/>
    <mergeCell ref="U17:V17"/>
    <mergeCell ref="B16:G16"/>
    <mergeCell ref="B17:E17"/>
    <mergeCell ref="F82:W86"/>
    <mergeCell ref="M29:P29"/>
    <mergeCell ref="D26:I26"/>
    <mergeCell ref="D27:I27"/>
    <mergeCell ref="I81:Q81"/>
    <mergeCell ref="O79:P79"/>
    <mergeCell ref="R38:U38"/>
    <mergeCell ref="S57:T57"/>
    <mergeCell ref="J76:N76"/>
    <mergeCell ref="I79:J79"/>
    <mergeCell ref="T75:V75"/>
    <mergeCell ref="G74:H74"/>
    <mergeCell ref="J74:L74"/>
    <mergeCell ref="N74:Q74"/>
    <mergeCell ref="G75:I75"/>
    <mergeCell ref="K75:N75"/>
    <mergeCell ref="S74:U74"/>
    <mergeCell ref="P75:R75"/>
    <mergeCell ref="P58:S58"/>
    <mergeCell ref="O73:Q73"/>
    <mergeCell ref="K51:L51"/>
    <mergeCell ref="S73:T73"/>
    <mergeCell ref="T72:V72"/>
    <mergeCell ref="M55:N55"/>
    <mergeCell ref="P55:Q55"/>
    <mergeCell ref="S55:T55"/>
    <mergeCell ref="V73:W73"/>
    <mergeCell ref="K68:M68"/>
    <mergeCell ref="M72:O72"/>
    <mergeCell ref="I72:K72"/>
    <mergeCell ref="V67:W67"/>
    <mergeCell ref="S67:T67"/>
    <mergeCell ref="J65:W65"/>
    <mergeCell ref="I60:I61"/>
    <mergeCell ref="S63:T63"/>
    <mergeCell ref="Q72:R72"/>
    <mergeCell ref="V63:W63"/>
    <mergeCell ref="T62:U62"/>
    <mergeCell ref="J37:L37"/>
    <mergeCell ref="N37:R37"/>
    <mergeCell ref="U37:V37"/>
    <mergeCell ref="N46:P46"/>
    <mergeCell ref="H46:H47"/>
    <mergeCell ref="I46:I47"/>
    <mergeCell ref="F39:I39"/>
    <mergeCell ref="J39:N39"/>
    <mergeCell ref="F37:G37"/>
    <mergeCell ref="F46:F47"/>
    <mergeCell ref="V55:W55"/>
    <mergeCell ref="N47:W47"/>
    <mergeCell ref="S61:V61"/>
    <mergeCell ref="P62:R62"/>
    <mergeCell ref="O53:P53"/>
    <mergeCell ref="N48:P48"/>
    <mergeCell ref="R48:S48"/>
    <mergeCell ref="R49:V49"/>
    <mergeCell ref="R51:S51"/>
    <mergeCell ref="U57:V57"/>
    <mergeCell ref="B82:E82"/>
    <mergeCell ref="B77:E78"/>
    <mergeCell ref="F77:F78"/>
    <mergeCell ref="G77:G78"/>
    <mergeCell ref="H77:H78"/>
    <mergeCell ref="T79:W80"/>
    <mergeCell ref="K80:L80"/>
    <mergeCell ref="N80:O80"/>
    <mergeCell ref="Q80:R80"/>
    <mergeCell ref="L79:M79"/>
    <mergeCell ref="F80:I80"/>
    <mergeCell ref="B79:E81"/>
    <mergeCell ref="I77:I78"/>
    <mergeCell ref="B72:E76"/>
    <mergeCell ref="G81:H81"/>
    <mergeCell ref="G68:I68"/>
    <mergeCell ref="G69:H69"/>
    <mergeCell ref="G73:I73"/>
    <mergeCell ref="B70:E71"/>
    <mergeCell ref="G76:I76"/>
    <mergeCell ref="K73:M73"/>
    <mergeCell ref="B66:E69"/>
    <mergeCell ref="O67:Q67"/>
    <mergeCell ref="J67:M67"/>
    <mergeCell ref="G67:H67"/>
    <mergeCell ref="O66:P66"/>
    <mergeCell ref="O68:R68"/>
    <mergeCell ref="R66:S66"/>
    <mergeCell ref="K66:M66"/>
    <mergeCell ref="I69:R69"/>
    <mergeCell ref="F62:F64"/>
    <mergeCell ref="M62:N62"/>
    <mergeCell ref="U66:V66"/>
    <mergeCell ref="G62:G64"/>
    <mergeCell ref="H62:H64"/>
    <mergeCell ref="I62:I64"/>
    <mergeCell ref="O64:P64"/>
    <mergeCell ref="R64:S64"/>
    <mergeCell ref="J62:K62"/>
    <mergeCell ref="P63:Q63"/>
    <mergeCell ref="J64:K64"/>
    <mergeCell ref="I52:I54"/>
    <mergeCell ref="U56:W56"/>
    <mergeCell ref="Q61:R61"/>
    <mergeCell ref="K52:L52"/>
    <mergeCell ref="J46:M46"/>
    <mergeCell ref="J50:W50"/>
    <mergeCell ref="R53:S53"/>
    <mergeCell ref="J47:M47"/>
    <mergeCell ref="O51:P51"/>
    <mergeCell ref="F60:F61"/>
    <mergeCell ref="G60:G61"/>
    <mergeCell ref="H60:H61"/>
    <mergeCell ref="F36:H36"/>
    <mergeCell ref="F38:G38"/>
    <mergeCell ref="G56:G57"/>
    <mergeCell ref="H56:H57"/>
    <mergeCell ref="E41:W42"/>
    <mergeCell ref="Q39:R39"/>
    <mergeCell ref="U36:W36"/>
    <mergeCell ref="B65:E65"/>
    <mergeCell ref="B40:D45"/>
    <mergeCell ref="B36:D39"/>
    <mergeCell ref="B59:E59"/>
    <mergeCell ref="B46:E47"/>
    <mergeCell ref="B62:E64"/>
    <mergeCell ref="B52:E58"/>
    <mergeCell ref="E40:W40"/>
    <mergeCell ref="K48:L48"/>
    <mergeCell ref="J56:K57"/>
    <mergeCell ref="B60:E61"/>
    <mergeCell ref="T8:T9"/>
    <mergeCell ref="U8:U9"/>
    <mergeCell ref="F8:Q8"/>
    <mergeCell ref="B3:K3"/>
    <mergeCell ref="N6:P6"/>
    <mergeCell ref="Q6:W6"/>
    <mergeCell ref="W8:W9"/>
    <mergeCell ref="F9:Q9"/>
    <mergeCell ref="E43:W43"/>
    <mergeCell ref="V8:V9"/>
    <mergeCell ref="B8:E9"/>
    <mergeCell ref="M2:R2"/>
    <mergeCell ref="T2:V2"/>
    <mergeCell ref="M3:V3"/>
    <mergeCell ref="B4:W4"/>
    <mergeCell ref="B6:E6"/>
    <mergeCell ref="F6:M6"/>
    <mergeCell ref="C2:K2"/>
    <mergeCell ref="R8:S9"/>
    <mergeCell ref="B10:E10"/>
    <mergeCell ref="R10:S10"/>
    <mergeCell ref="T10:V10"/>
    <mergeCell ref="B15:E15"/>
    <mergeCell ref="B14:E14"/>
    <mergeCell ref="S13:W13"/>
    <mergeCell ref="F13:O13"/>
    <mergeCell ref="M14:O14"/>
    <mergeCell ref="P14:W14"/>
    <mergeCell ref="F10:G10"/>
    <mergeCell ref="S29:T30"/>
    <mergeCell ref="R22:S23"/>
    <mergeCell ref="T22:W23"/>
    <mergeCell ref="D22:I22"/>
    <mergeCell ref="D23:I23"/>
    <mergeCell ref="B20:C21"/>
    <mergeCell ref="R20:S21"/>
    <mergeCell ref="T20:W21"/>
    <mergeCell ref="B22:C23"/>
    <mergeCell ref="D20:I21"/>
    <mergeCell ref="D24:I24"/>
    <mergeCell ref="D25:I25"/>
    <mergeCell ref="K29:L29"/>
    <mergeCell ref="H30:I30"/>
    <mergeCell ref="L30:M30"/>
    <mergeCell ref="Q29:R29"/>
    <mergeCell ref="G28:H28"/>
    <mergeCell ref="B26:C27"/>
    <mergeCell ref="J20:Q21"/>
    <mergeCell ref="B28:E28"/>
    <mergeCell ref="J22:Q23"/>
    <mergeCell ref="B24:C25"/>
    <mergeCell ref="G19:K19"/>
    <mergeCell ref="L19:W19"/>
    <mergeCell ref="B19:E19"/>
    <mergeCell ref="R24:S25"/>
    <mergeCell ref="T24:W25"/>
    <mergeCell ref="B31:D35"/>
    <mergeCell ref="E32:W35"/>
    <mergeCell ref="J24:Q25"/>
    <mergeCell ref="R26:S27"/>
    <mergeCell ref="T26:W27"/>
    <mergeCell ref="R36:S36"/>
    <mergeCell ref="J26:Q27"/>
    <mergeCell ref="H29:I29"/>
    <mergeCell ref="J28:K28"/>
    <mergeCell ref="B29:E30"/>
    <mergeCell ref="J36:L36"/>
    <mergeCell ref="P49:Q49"/>
    <mergeCell ref="N36:P36"/>
    <mergeCell ref="V29:W29"/>
    <mergeCell ref="N38:O38"/>
    <mergeCell ref="U48:W48"/>
    <mergeCell ref="E31:W31"/>
    <mergeCell ref="V30:W30"/>
    <mergeCell ref="S39:V39"/>
    <mergeCell ref="B48:E49"/>
    <mergeCell ref="F48:F49"/>
    <mergeCell ref="G48:G49"/>
    <mergeCell ref="H48:H49"/>
    <mergeCell ref="B50:E50"/>
    <mergeCell ref="J38:L38"/>
    <mergeCell ref="G46:G47"/>
    <mergeCell ref="I48:I49"/>
    <mergeCell ref="K49:N49"/>
    <mergeCell ref="E44:W45"/>
    <mergeCell ref="B51:E51"/>
    <mergeCell ref="R52:S52"/>
    <mergeCell ref="N54:O54"/>
    <mergeCell ref="Q54:R54"/>
    <mergeCell ref="U52:V52"/>
    <mergeCell ref="U53:W53"/>
    <mergeCell ref="S54:U54"/>
    <mergeCell ref="F52:F54"/>
    <mergeCell ref="G52:G54"/>
    <mergeCell ref="N1:W1"/>
    <mergeCell ref="I56:I57"/>
    <mergeCell ref="J60:K60"/>
    <mergeCell ref="Q60:S60"/>
    <mergeCell ref="P57:Q57"/>
    <mergeCell ref="J58:M58"/>
    <mergeCell ref="N58:O58"/>
    <mergeCell ref="J55:K55"/>
    <mergeCell ref="J59:W59"/>
    <mergeCell ref="M57:N57"/>
    <mergeCell ref="B87:E87"/>
    <mergeCell ref="G87:I87"/>
    <mergeCell ref="K87:Q87"/>
    <mergeCell ref="S87:W87"/>
    <mergeCell ref="B1:J1"/>
    <mergeCell ref="M56:N56"/>
    <mergeCell ref="P56:Q56"/>
    <mergeCell ref="H52:H54"/>
    <mergeCell ref="K53:L53"/>
    <mergeCell ref="F56:F57"/>
  </mergeCells>
  <phoneticPr fontId="1" type="Hiragana"/>
  <printOptions horizontalCentered="1" verticalCentered="1"/>
  <pageMargins left="0.39370078740157483" right="0.39370078740157483" top="0.39370078740157483" bottom="0.39370078740157483" header="0.51181102362204722" footer="0.15748031496062992"/>
  <pageSetup paperSize="9" orientation="portrait" r:id="rId1"/>
  <headerFooter alignWithMargins="0">
    <oddFooter>&amp;C&amp;P/&amp;N&amp;R【退院調整共有情報シート】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入力方法</vt:lpstr>
      <vt:lpstr>このシートに必要事項を入力してください</vt:lpstr>
      <vt:lpstr>退院調整共有情報シート</vt:lpstr>
      <vt:lpstr>このシートに必要事項を入力してください!Print_Area</vt:lpstr>
      <vt:lpstr>退院調整共有情報シート!Print_Area</vt:lpstr>
      <vt:lpstr>入力方法!Print_Area</vt:lpstr>
      <vt:lpstr>年号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</dc:creator>
  <cp:lastModifiedBy>太田市</cp:lastModifiedBy>
  <cp:lastPrinted>2019-05-15T02:12:34Z</cp:lastPrinted>
  <dcterms:created xsi:type="dcterms:W3CDTF">2005-12-01T03:44:33Z</dcterms:created>
  <dcterms:modified xsi:type="dcterms:W3CDTF">2020-02-12T06:33:37Z</dcterms:modified>
</cp:coreProperties>
</file>