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1515" yWindow="480" windowWidth="21690" windowHeight="14910"/>
  </bookViews>
  <sheets>
    <sheet name="禁止額" sheetId="3" r:id="rId1"/>
    <sheet name="禁止額(例)" sheetId="1" r:id="rId2"/>
    <sheet name="別表" sheetId="2" state="hidden" r:id="rId3"/>
  </sheets>
  <definedNames>
    <definedName name="_xlnm.Print_Area" localSheetId="1">'禁止額(例)'!$D$2:$J$29</definedName>
    <definedName name="_xlnm.Print_Area" localSheetId="0">禁止額!$D$2:$J$29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<sst xmlns="http://schemas.openxmlformats.org/spreadsheetml/2006/main" xmlns:r="http://schemas.openxmlformats.org/officeDocument/2006/relationships" count="51" uniqueCount="51">
  <si>
    <t>金額</t>
    <rPh sb="0" eb="2">
      <t>キンガク</t>
    </rPh>
    <phoneticPr fontId="1"/>
  </si>
  <si>
    <t>⑥</t>
  </si>
  <si>
    <t>生活を一にする親族
（48,000円／人）</t>
    <rPh sb="0" eb="2">
      <t>セイカツ</t>
    </rPh>
    <rPh sb="3" eb="4">
      <t>イツ</t>
    </rPh>
    <rPh sb="7" eb="9">
      <t>シンゾク</t>
    </rPh>
    <rPh sb="17" eb="18">
      <t>エン</t>
    </rPh>
    <rPh sb="19" eb="20">
      <t>ニン</t>
    </rPh>
    <phoneticPr fontId="1"/>
  </si>
  <si>
    <t>⑤</t>
  </si>
  <si>
    <t>給与の総支給額
（千円未満の端数切捨て）</t>
    <rPh sb="0" eb="2">
      <t>キュウヨ</t>
    </rPh>
    <rPh sb="3" eb="7">
      <t>ソウシキュウガク</t>
    </rPh>
    <rPh sb="9" eb="11">
      <t>センエン</t>
    </rPh>
    <rPh sb="11" eb="13">
      <t>ミマン</t>
    </rPh>
    <rPh sb="14" eb="16">
      <t>ハスウ</t>
    </rPh>
    <rPh sb="16" eb="18">
      <t>キリス</t>
    </rPh>
    <phoneticPr fontId="1"/>
  </si>
  <si>
    <t>←給与総支給額を入力してください。</t>
    <rPh sb="1" eb="7">
      <t>キュウヨソウシキュウガク</t>
    </rPh>
    <rPh sb="8" eb="10">
      <t>ニュウリョク</t>
    </rPh>
    <phoneticPr fontId="1"/>
  </si>
  <si>
    <t>①</t>
  </si>
  <si>
    <t>差押禁止金額</t>
  </si>
  <si>
    <t>②</t>
  </si>
  <si>
    <t>②から⑤の合計</t>
    <rPh sb="5" eb="7">
      <t>ゴウケイ</t>
    </rPh>
    <phoneticPr fontId="1"/>
  </si>
  <si>
    <t>⑦</t>
  </si>
  <si>
    <t>③</t>
  </si>
  <si>
    <t>④</t>
  </si>
  <si>
    <t>⑧</t>
  </si>
  <si>
    <t>←生活を一にする親族の人数を数値で入力してください。</t>
    <rPh sb="1" eb="3">
      <t>セイカツ</t>
    </rPh>
    <rPh sb="4" eb="5">
      <t>イツ</t>
    </rPh>
    <rPh sb="8" eb="10">
      <t>シンゾク</t>
    </rPh>
    <rPh sb="11" eb="13">
      <t>ニンズウ</t>
    </rPh>
    <rPh sb="14" eb="16">
      <t>スウチ</t>
    </rPh>
    <rPh sb="17" eb="19">
      <t>ニュウリョク</t>
    </rPh>
    <phoneticPr fontId="1"/>
  </si>
  <si>
    <t>源泉徴収税額
（千円未満の端数切上げ）</t>
    <rPh sb="0" eb="6">
      <t>ゲンセンチョウシュウゼイガク</t>
    </rPh>
    <rPh sb="8" eb="12">
      <t>センエンミマン</t>
    </rPh>
    <rPh sb="13" eb="17">
      <t>ハスウキリア</t>
    </rPh>
    <phoneticPr fontId="1"/>
  </si>
  <si>
    <t>1人超えるごとに48,000円を加算する。</t>
    <rPh sb="1" eb="2">
      <t>ニン</t>
    </rPh>
    <rPh sb="2" eb="3">
      <t>コ</t>
    </rPh>
    <rPh sb="14" eb="15">
      <t>エン</t>
    </rPh>
    <rPh sb="16" eb="18">
      <t>カサン</t>
    </rPh>
    <phoneticPr fontId="1"/>
  </si>
  <si>
    <t>特別徴収税額
（千円未満の端数切上げ）</t>
    <rPh sb="0" eb="4">
      <t>トクベツチョウシュウ</t>
    </rPh>
    <rPh sb="4" eb="6">
      <t>ゼイガク</t>
    </rPh>
    <rPh sb="8" eb="12">
      <t>センエンミマン</t>
    </rPh>
    <rPh sb="13" eb="17">
      <t>ハスウキリア</t>
    </rPh>
    <phoneticPr fontId="1"/>
  </si>
  <si>
    <t>社会保険料
（千円未満の端数切上げ）</t>
    <rPh sb="0" eb="5">
      <t>シャカイホケンリョウ</t>
    </rPh>
    <rPh sb="7" eb="11">
      <t>センエンミマン</t>
    </rPh>
    <rPh sb="12" eb="16">
      <t>ハスウキリア</t>
    </rPh>
    <phoneticPr fontId="1"/>
  </si>
  <si>
    <t>生活保護費</t>
    <rPh sb="0" eb="5">
      <t>セイカツホゴヒ</t>
    </rPh>
    <phoneticPr fontId="1"/>
  </si>
  <si>
    <t>本人＋〇人とは、滞納者と生計を一にする配偶者（事実上の配偶者を含む。）及び親族数を加えたものです。</t>
    <rPh sb="0" eb="2">
      <t>ホンニン</t>
    </rPh>
    <rPh sb="4" eb="5">
      <t>ニン</t>
    </rPh>
    <rPh sb="8" eb="11">
      <t>タイノウシャ</t>
    </rPh>
    <rPh sb="12" eb="14">
      <t>セイケイ</t>
    </rPh>
    <rPh sb="15" eb="16">
      <t>イツ</t>
    </rPh>
    <rPh sb="19" eb="22">
      <t>ハイグウシャ</t>
    </rPh>
    <rPh sb="23" eb="26">
      <t>ジジツジョウ</t>
    </rPh>
    <rPh sb="27" eb="30">
      <t>ハイグウシャ</t>
    </rPh>
    <rPh sb="31" eb="32">
      <t>フク</t>
    </rPh>
    <rPh sb="35" eb="36">
      <t>オヨ</t>
    </rPh>
    <rPh sb="37" eb="40">
      <t>シンゾクスウ</t>
    </rPh>
    <rPh sb="41" eb="42">
      <t>クワ</t>
    </rPh>
    <phoneticPr fontId="1"/>
  </si>
  <si>
    <t>滞納者</t>
    <rPh sb="0" eb="3">
      <t>タイノウシャ</t>
    </rPh>
    <phoneticPr fontId="1"/>
  </si>
  <si>
    <t>計</t>
    <rPh sb="0" eb="1">
      <t>ケイ</t>
    </rPh>
    <phoneticPr fontId="1"/>
  </si>
  <si>
    <t>体面維持費
（千円未満の端数切上げ）</t>
    <rPh sb="0" eb="2">
      <t>タイメン</t>
    </rPh>
    <rPh sb="2" eb="5">
      <t>イジヒ</t>
    </rPh>
    <rPh sb="7" eb="9">
      <t>センエン</t>
    </rPh>
    <rPh sb="9" eb="11">
      <t>ミマン</t>
    </rPh>
    <rPh sb="12" eb="14">
      <t>ハスウ</t>
    </rPh>
    <rPh sb="14" eb="16">
      <t>キリア</t>
    </rPh>
    <phoneticPr fontId="1"/>
  </si>
  <si>
    <t>備    考</t>
    <rPh sb="0" eb="1">
      <t>ビ</t>
    </rPh>
    <rPh sb="5" eb="6">
      <t>コウ</t>
    </rPh>
    <phoneticPr fontId="1"/>
  </si>
  <si>
    <t>差押禁止額
（⑥＋⑦）</t>
    <rPh sb="0" eb="2">
      <t>サシオサエ</t>
    </rPh>
    <rPh sb="2" eb="5">
      <t>キンシガク</t>
    </rPh>
    <phoneticPr fontId="1"/>
  </si>
  <si>
    <t>項　　目</t>
    <rPh sb="0" eb="1">
      <t>コウ</t>
    </rPh>
    <rPh sb="3" eb="4">
      <t>メ</t>
    </rPh>
    <phoneticPr fontId="1"/>
  </si>
  <si>
    <t>●第 三 債 務 者 ：</t>
    <rPh sb="1" eb="2">
      <t>ダイ</t>
    </rPh>
    <rPh sb="3" eb="4">
      <t>ミ</t>
    </rPh>
    <rPh sb="5" eb="6">
      <t>サイ</t>
    </rPh>
    <rPh sb="7" eb="8">
      <t>ツトム</t>
    </rPh>
    <rPh sb="9" eb="10">
      <t>モノ</t>
    </rPh>
    <phoneticPr fontId="1"/>
  </si>
  <si>
    <t>差押可能金額
（①－⑧）</t>
    <rPh sb="2" eb="6">
      <t>カノウキンガク</t>
    </rPh>
    <phoneticPr fontId="1"/>
  </si>
  <si>
    <t>（①－⑥）の20％または⑤の２倍のいずれか少ない金額</t>
    <rPh sb="15" eb="16">
      <t>バイ</t>
    </rPh>
    <rPh sb="21" eb="22">
      <t>スク</t>
    </rPh>
    <rPh sb="24" eb="26">
      <t>キンガク</t>
    </rPh>
    <phoneticPr fontId="1"/>
  </si>
  <si>
    <t>着色部のみ数値を入力してください。</t>
    <rPh sb="0" eb="3">
      <t>チャクショクブ</t>
    </rPh>
    <rPh sb="5" eb="7">
      <t>スウチ</t>
    </rPh>
    <rPh sb="8" eb="10">
      <t>ニュウリョク</t>
    </rPh>
    <phoneticPr fontId="1"/>
  </si>
  <si>
    <t>●滞　納　者　：</t>
    <rPh sb="1" eb="2">
      <t>タイ</t>
    </rPh>
    <rPh sb="3" eb="4">
      <t>オサメ</t>
    </rPh>
    <rPh sb="5" eb="6">
      <t>モノ</t>
    </rPh>
    <phoneticPr fontId="1"/>
  </si>
  <si>
    <t>滞納者の給与等のうち、国税徴収法第76条第1項に基づき差押えが禁止されている部分がありますので、次の方法によって計算して差押可能額を求め、お支払いください。</t>
    <rPh sb="0" eb="3">
      <t>タイノウシャ</t>
    </rPh>
    <rPh sb="4" eb="7">
      <t>キュウヨトウ</t>
    </rPh>
    <rPh sb="11" eb="16">
      <t>コクゼイチョウシュウホウ</t>
    </rPh>
    <rPh sb="16" eb="17">
      <t>ダイ</t>
    </rPh>
    <rPh sb="19" eb="20">
      <t>ジョウ</t>
    </rPh>
    <rPh sb="20" eb="21">
      <t>ダイ</t>
    </rPh>
    <rPh sb="22" eb="23">
      <t>コウ</t>
    </rPh>
    <rPh sb="24" eb="25">
      <t>モト</t>
    </rPh>
    <rPh sb="27" eb="29">
      <t>サシオサ</t>
    </rPh>
    <rPh sb="31" eb="33">
      <t>キンシ</t>
    </rPh>
    <rPh sb="38" eb="40">
      <t>ブブン</t>
    </rPh>
    <rPh sb="48" eb="49">
      <t>ツギ</t>
    </rPh>
    <rPh sb="50" eb="52">
      <t>ホウホウ</t>
    </rPh>
    <rPh sb="56" eb="58">
      <t>ケイサン</t>
    </rPh>
    <rPh sb="60" eb="62">
      <t>サシオサエ</t>
    </rPh>
    <rPh sb="62" eb="65">
      <t>カノウガク</t>
    </rPh>
    <rPh sb="66" eb="67">
      <t>モト</t>
    </rPh>
    <rPh sb="70" eb="72">
      <t>シハラ</t>
    </rPh>
    <phoneticPr fontId="1"/>
  </si>
  <si>
    <t>本人＋3人</t>
    <rPh sb="0" eb="2">
      <t>ホンニン</t>
    </rPh>
    <rPh sb="4" eb="5">
      <t>ニン</t>
    </rPh>
    <phoneticPr fontId="1"/>
  </si>
  <si>
    <t>別表</t>
    <rPh sb="0" eb="2">
      <t>ベッピョウ</t>
    </rPh>
    <phoneticPr fontId="1"/>
  </si>
  <si>
    <t>世帯構成人数</t>
    <rPh sb="0" eb="4">
      <t>セタイコウセイ</t>
    </rPh>
    <rPh sb="4" eb="6">
      <t>ニンズウ</t>
    </rPh>
    <phoneticPr fontId="1"/>
  </si>
  <si>
    <t>本人のみ</t>
    <rPh sb="0" eb="2">
      <t>ホンニン</t>
    </rPh>
    <phoneticPr fontId="1"/>
  </si>
  <si>
    <t>本人＋1人</t>
    <rPh sb="0" eb="2">
      <t>ホンニン</t>
    </rPh>
    <rPh sb="4" eb="5">
      <t>ニン</t>
    </rPh>
    <phoneticPr fontId="1"/>
  </si>
  <si>
    <t>本人＋2人</t>
    <rPh sb="0" eb="2">
      <t>ホンニン</t>
    </rPh>
    <rPh sb="4" eb="5">
      <t>ニン</t>
    </rPh>
    <phoneticPr fontId="1"/>
  </si>
  <si>
    <t>本人＋4人</t>
    <rPh sb="0" eb="2">
      <t>ホンニン</t>
    </rPh>
    <rPh sb="4" eb="5">
      <t>ニン</t>
    </rPh>
    <phoneticPr fontId="1"/>
  </si>
  <si>
    <t>金　　額</t>
    <rPh sb="0" eb="1">
      <t>キン</t>
    </rPh>
    <rPh sb="3" eb="4">
      <t>ガク</t>
    </rPh>
    <phoneticPr fontId="1"/>
  </si>
  <si>
    <t>（上記の生活保護費の金額）</t>
    <rPh sb="1" eb="3">
      <t>ジョウキ</t>
    </rPh>
    <rPh sb="4" eb="9">
      <t>セイカツホゴヒ</t>
    </rPh>
    <rPh sb="10" eb="12">
      <t>キンガク</t>
    </rPh>
    <phoneticPr fontId="1"/>
  </si>
  <si>
    <t>給与債権の差押可能金額算出表</t>
    <rPh sb="0" eb="4">
      <t>キュウヨサイケン</t>
    </rPh>
    <rPh sb="5" eb="7">
      <t>サシオサエ</t>
    </rPh>
    <rPh sb="7" eb="11">
      <t>カノウキンガク</t>
    </rPh>
    <rPh sb="11" eb="14">
      <t>サンシュツヒョウ</t>
    </rPh>
    <phoneticPr fontId="1"/>
  </si>
  <si>
    <t>（宛名番号　　　　　　　　　　　）</t>
    <rPh sb="1" eb="5">
      <t>アテナバンゴウ</t>
    </rPh>
    <phoneticPr fontId="1"/>
  </si>
  <si>
    <t>←源泉徴収税額（所得税）を入力してください。</t>
    <rPh sb="1" eb="7">
      <t>ゲンセンチョウシュウゼイガク</t>
    </rPh>
    <rPh sb="8" eb="11">
      <t>ショトクゼイ</t>
    </rPh>
    <rPh sb="13" eb="15">
      <t>ニュウリョク</t>
    </rPh>
    <phoneticPr fontId="1"/>
  </si>
  <si>
    <t>群馬　太郎</t>
    <rPh sb="0" eb="2">
      <t>グンマ</t>
    </rPh>
    <rPh sb="3" eb="5">
      <t>タロウ</t>
    </rPh>
    <phoneticPr fontId="1"/>
  </si>
  <si>
    <t>株式会社　太田収納営業所</t>
    <rPh sb="0" eb="4">
      <t>カブシキガイシャ</t>
    </rPh>
    <rPh sb="5" eb="7">
      <t>オオタ</t>
    </rPh>
    <rPh sb="7" eb="9">
      <t>シュウノウ</t>
    </rPh>
    <rPh sb="9" eb="12">
      <t>エイギョウショ</t>
    </rPh>
    <phoneticPr fontId="1"/>
  </si>
  <si>
    <t>←特別徴収税額（市県民税が特徴の場合）を入力してください。</t>
    <rPh sb="1" eb="7">
      <t>トクベツチョウシュウゼイガク</t>
    </rPh>
    <rPh sb="8" eb="12">
      <t>シケンミンゼイ</t>
    </rPh>
    <rPh sb="13" eb="15">
      <t>トクチョウ</t>
    </rPh>
    <rPh sb="16" eb="18">
      <t>バアイ</t>
    </rPh>
    <rPh sb="20" eb="22">
      <t>ニュウリョク</t>
    </rPh>
    <phoneticPr fontId="1"/>
  </si>
  <si>
    <t>←社会保険料を入力してください。</t>
    <rPh sb="1" eb="6">
      <t>シャカイホケンリョウ</t>
    </rPh>
    <rPh sb="7" eb="9">
      <t>ニュウリョク</t>
    </rPh>
    <phoneticPr fontId="1"/>
  </si>
  <si>
    <t>滞納者に支給する給与のうち、どの範囲を本人に支給しないで当方あてにお支払いいただくかは上記の基準によりますが、ご不明な点がありましたら当方までお問い合わせください。</t>
    <rPh sb="0" eb="3">
      <t>タイノウシャ</t>
    </rPh>
    <rPh sb="4" eb="6">
      <t>シキュウ</t>
    </rPh>
    <rPh sb="8" eb="10">
      <t>キュウヨ</t>
    </rPh>
    <rPh sb="16" eb="18">
      <t>ハンイ</t>
    </rPh>
    <rPh sb="19" eb="21">
      <t>ホンニン</t>
    </rPh>
    <rPh sb="22" eb="24">
      <t>シキュウ</t>
    </rPh>
    <rPh sb="28" eb="30">
      <t>トウホウ</t>
    </rPh>
    <rPh sb="34" eb="36">
      <t>シハラ</t>
    </rPh>
    <rPh sb="43" eb="45">
      <t>ジョウキ</t>
    </rPh>
    <rPh sb="46" eb="48">
      <t>キジュン</t>
    </rPh>
    <rPh sb="56" eb="58">
      <t>フメイ</t>
    </rPh>
    <rPh sb="59" eb="60">
      <t>テン</t>
    </rPh>
    <rPh sb="67" eb="69">
      <t>トウホウ</t>
    </rPh>
    <rPh sb="72" eb="73">
      <t>ト</t>
    </rPh>
    <rPh sb="74" eb="75">
      <t>ア</t>
    </rPh>
    <phoneticPr fontId="1"/>
  </si>
  <si>
    <t>太田市役所　収納課
TEL:0276-47-1111　FAX:0276-47-1873</t>
    <rPh sb="0" eb="5">
      <t>オオタシヤクショ</t>
    </rPh>
    <rPh sb="6" eb="9">
      <t>シュウノウカ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</si>
</sst>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00&quot;円&quot;"/>
    <numFmt numFmtId="177" formatCode="0&quot;人&quot;"/>
  </numFmts>
  <fonts count="9">
    <font>
      <sz val="11"/>
      <color theme="1"/>
      <name val="Yu Gothic"/>
      <family val="3"/>
      <scheme val="minor"/>
    </font>
    <font>
      <sz val="6"/>
      <color auto="1"/>
      <name val="Yu Gothic"/>
      <family val="3"/>
      <scheme val="minor"/>
    </font>
    <font>
      <b/>
      <sz val="14"/>
      <color theme="1"/>
      <name val="Yu Gothic"/>
      <family val="3"/>
      <scheme val="minor"/>
    </font>
    <font>
      <sz val="9"/>
      <color theme="1"/>
      <name val="Yu Gothic"/>
      <family val="3"/>
      <scheme val="minor"/>
    </font>
    <font>
      <b/>
      <sz val="11"/>
      <color theme="1"/>
      <name val="Yu Gothic"/>
      <family val="3"/>
      <scheme val="minor"/>
    </font>
    <font>
      <sz val="11"/>
      <color theme="1"/>
      <name val="Yu Gothic"/>
      <family val="3"/>
      <scheme val="minor"/>
    </font>
    <font>
      <b/>
      <sz val="12"/>
      <color theme="1"/>
      <name val="Yu Gothic"/>
      <family val="3"/>
      <scheme val="minor"/>
    </font>
    <font>
      <sz val="10"/>
      <color theme="1"/>
      <name val="Yu Gothic"/>
      <family val="3"/>
      <scheme val="minor"/>
    </font>
    <font>
      <sz val="12"/>
      <color theme="1"/>
      <name val="ＭＳ Ｐゴシック"/>
      <family val="3"/>
    </font>
  </fonts>
  <fills count="3">
    <fill>
      <patternFill patternType="none"/>
    </fill>
    <fill>
      <patternFill patternType="gray125"/>
    </fill>
    <fill>
      <patternFill patternType="solid">
        <fgColor theme="7" tint="0.8"/>
        <bgColor indexed="64"/>
      </patternFill>
    </fill>
  </fills>
  <borders count="12">
    <border>
      <left/>
      <right/>
      <top/>
      <bottom/>
      <diagonal/>
    </border>
    <border>
      <left/>
      <right/>
      <top/>
      <bottom style="thin">
        <color auto="1"/>
      </bottom>
      <diagonal/>
    </border>
    <border>
      <left/>
      <right/>
      <top style="thin">
        <color auto="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dotted">
        <color auto="1"/>
      </left>
      <right style="dotted">
        <color auto="1"/>
      </right>
      <top style="dotted">
        <color auto="1"/>
      </top>
      <bottom style="dotted">
        <color auto="1"/>
      </bottom>
      <diagonal/>
    </border>
  </borders>
  <cellStyleXfs count="2">
    <xf numFmtId="0" fontId="0" fillId="0" borderId="0"/>
    <xf numFmtId="38" fontId="5" fillId="0" borderId="0" applyFont="0" applyFill="0" applyBorder="0" applyAlignment="0" applyProtection="0">
      <alignment vertical="center"/>
    </xf>
  </cellStyleXfs>
  <cellXfs count="34">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0" fillId="0" borderId="0" xfId="0" applyFont="1" applyAlignment="1">
      <alignment horizontal="left" vertical="top"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center" vertical="center" textRotation="255"/>
    </xf>
    <xf numFmtId="0" fontId="3" fillId="0" borderId="0" xfId="0" applyFont="1" applyAlignment="1">
      <alignment horizontal="left" vertical="top" wrapText="1"/>
    </xf>
    <xf numFmtId="0" fontId="0" fillId="0" borderId="0" xfId="0" applyAlignment="1">
      <alignment vertical="top" wrapText="1"/>
    </xf>
    <xf numFmtId="0" fontId="0" fillId="0" borderId="1" xfId="0" applyBorder="1" applyAlignment="1">
      <alignment horizontal="center" vertical="center"/>
    </xf>
    <xf numFmtId="0" fontId="0" fillId="0" borderId="3" xfId="0" applyBorder="1" applyAlignment="1">
      <alignment horizontal="left" vertical="center"/>
    </xf>
    <xf numFmtId="0" fontId="0" fillId="0" borderId="1" xfId="0" applyBorder="1" applyAlignment="1">
      <alignment vertical="center"/>
    </xf>
    <xf numFmtId="0" fontId="0" fillId="0" borderId="4" xfId="0" applyBorder="1" applyAlignment="1">
      <alignment horizontal="left"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0" fillId="0" borderId="5" xfId="0" applyBorder="1" applyAlignment="1">
      <alignment horizontal="left" vertical="center" wrapText="1"/>
    </xf>
    <xf numFmtId="0" fontId="0" fillId="0" borderId="6" xfId="0" applyBorder="1" applyAlignment="1">
      <alignment horizontal="center" vertical="center"/>
    </xf>
    <xf numFmtId="0" fontId="0" fillId="0" borderId="2" xfId="0" applyBorder="1" applyAlignment="1">
      <alignment horizontal="right" vertical="center"/>
    </xf>
    <xf numFmtId="176" fontId="6" fillId="0" borderId="3" xfId="1" applyNumberFormat="1" applyFont="1" applyBorder="1" applyAlignment="1">
      <alignment horizontal="right" vertical="center"/>
    </xf>
    <xf numFmtId="0" fontId="0" fillId="0" borderId="7" xfId="0" applyBorder="1" applyAlignment="1">
      <alignment horizontal="left" vertical="top" wrapText="1"/>
    </xf>
    <xf numFmtId="0" fontId="0" fillId="0" borderId="8" xfId="0" applyBorder="1" applyAlignment="1">
      <alignment horizontal="left" vertical="top" wrapText="1"/>
    </xf>
    <xf numFmtId="176" fontId="6" fillId="2" borderId="3" xfId="1" applyNumberFormat="1" applyFont="1" applyFill="1" applyBorder="1" applyAlignment="1">
      <alignment horizontal="right" vertical="center"/>
    </xf>
    <xf numFmtId="177" fontId="4" fillId="2" borderId="3" xfId="0" applyNumberFormat="1" applyFont="1" applyFill="1" applyBorder="1" applyAlignment="1">
      <alignment horizontal="right" vertical="center"/>
    </xf>
    <xf numFmtId="0" fontId="7" fillId="0" borderId="3" xfId="0" applyFont="1" applyBorder="1" applyAlignment="1">
      <alignment horizontal="left" vertical="center"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2" borderId="0" xfId="0" applyFill="1" applyAlignment="1">
      <alignment horizontal="center" vertical="center"/>
    </xf>
    <xf numFmtId="0" fontId="8" fillId="0" borderId="0" xfId="0" applyFont="1" applyAlignment="1">
      <alignment horizontal="left" vertical="center"/>
    </xf>
    <xf numFmtId="0" fontId="0" fillId="0" borderId="0" xfId="0" applyAlignment="1">
      <alignment horizontal="left" vertical="center"/>
    </xf>
    <xf numFmtId="0" fontId="0" fillId="0" borderId="11" xfId="0" applyBorder="1" applyAlignment="1">
      <alignment horizontal="center" vertical="center" textRotation="255"/>
    </xf>
    <xf numFmtId="0" fontId="0" fillId="0" borderId="11" xfId="0" applyBorder="1" applyAlignment="1">
      <alignment horizontal="center" vertical="center"/>
    </xf>
    <xf numFmtId="176" fontId="0" fillId="0" borderId="11" xfId="0" applyNumberFormat="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_rels/drawing2.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0</xdr:colOff>
      <xdr:row>20</xdr:row>
      <xdr:rowOff>38735</xdr:rowOff>
    </xdr:from>
    <xdr:to xmlns:xdr="http://schemas.openxmlformats.org/drawingml/2006/spreadsheetDrawing">
      <xdr:col>10</xdr:col>
      <xdr:colOff>15240</xdr:colOff>
      <xdr:row>24</xdr:row>
      <xdr:rowOff>95250</xdr:rowOff>
    </xdr:to>
    <xdr:pic macro="">
      <xdr:nvPicPr>
        <xdr:cNvPr id="2" name="図 1"/>
        <xdr:cNvPicPr>
          <a:picLocks noChangeAspect="1" noChangeArrowheads="1"/>
        </xdr:cNvPicPr>
      </xdr:nvPicPr>
      <xdr:blipFill>
        <a:blip xmlns:r="http://schemas.openxmlformats.org/officeDocument/2006/relationships" r:embed="rId1"/>
        <a:stretch>
          <a:fillRect/>
        </a:stretch>
      </xdr:blipFill>
      <xdr:spPr>
        <a:xfrm>
          <a:off x="2009775" y="7879715"/>
          <a:ext cx="6389370" cy="97091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0</xdr:colOff>
      <xdr:row>20</xdr:row>
      <xdr:rowOff>38735</xdr:rowOff>
    </xdr:from>
    <xdr:to xmlns:xdr="http://schemas.openxmlformats.org/drawingml/2006/spreadsheetDrawing">
      <xdr:col>10</xdr:col>
      <xdr:colOff>19050</xdr:colOff>
      <xdr:row>24</xdr:row>
      <xdr:rowOff>91440</xdr:rowOff>
    </xdr:to>
    <xdr:pic macro="">
      <xdr:nvPicPr>
        <xdr:cNvPr id="3" name="図 2"/>
        <xdr:cNvPicPr>
          <a:picLocks noChangeAspect="1" noChangeArrowheads="1"/>
        </xdr:cNvPicPr>
      </xdr:nvPicPr>
      <xdr:blipFill>
        <a:blip xmlns:r="http://schemas.openxmlformats.org/officeDocument/2006/relationships" r:embed="rId1"/>
        <a:stretch>
          <a:fillRect/>
        </a:stretch>
      </xdr:blipFill>
      <xdr:spPr>
        <a:xfrm>
          <a:off x="2009775" y="7879715"/>
          <a:ext cx="6393180" cy="9671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D2:M30"/>
  <sheetViews>
    <sheetView tabSelected="1" workbookViewId="0">
      <selection activeCell="Q5" sqref="Q5"/>
    </sheetView>
  </sheetViews>
  <sheetFormatPr defaultRowHeight="18"/>
  <cols>
    <col min="1" max="3" width="8.796875" style="1" customWidth="1"/>
    <col min="4" max="5" width="4.8984375" style="1" customWidth="1"/>
    <col min="6" max="6" width="18.8984375" style="1" customWidth="1"/>
    <col min="7" max="7" width="5.296875" style="1" customWidth="1"/>
    <col min="8" max="8" width="5" style="1" customWidth="1"/>
    <col min="9" max="9" width="15.796875" style="1" customWidth="1"/>
    <col min="10" max="10" width="28.8984375" style="1" customWidth="1"/>
    <col min="11" max="11" width="2.8984375" style="1" customWidth="1"/>
    <col min="12" max="15" width="9.296875" style="1" customWidth="1"/>
    <col min="16" max="16384" width="8.796875" style="1" customWidth="1"/>
  </cols>
  <sheetData>
    <row r="2" spans="4:13" ht="27.6" customHeight="1">
      <c r="D2" s="2" t="s">
        <v>42</v>
      </c>
      <c r="E2" s="2"/>
      <c r="F2" s="2"/>
      <c r="G2" s="2"/>
      <c r="H2" s="2"/>
      <c r="I2" s="2"/>
      <c r="J2" s="2"/>
    </row>
    <row r="3" spans="4:13" ht="16.8" customHeight="1">
      <c r="D3" s="3" t="s">
        <v>32</v>
      </c>
      <c r="E3" s="3"/>
      <c r="F3" s="3"/>
      <c r="G3" s="3"/>
      <c r="H3" s="3"/>
      <c r="I3" s="3"/>
      <c r="J3" s="3"/>
    </row>
    <row r="4" spans="4:13">
      <c r="D4" s="3"/>
      <c r="E4" s="3"/>
      <c r="F4" s="3"/>
      <c r="G4" s="3"/>
      <c r="H4" s="3"/>
      <c r="I4" s="3"/>
      <c r="J4" s="3"/>
    </row>
    <row r="5" spans="4:13" ht="24.6" customHeight="1">
      <c r="D5" s="4" t="s">
        <v>27</v>
      </c>
      <c r="E5" s="11"/>
      <c r="F5" s="13"/>
      <c r="G5" s="15"/>
      <c r="H5" s="15"/>
      <c r="I5" s="15"/>
      <c r="J5" s="15"/>
    </row>
    <row r="6" spans="4:13" ht="23.4" customHeight="1">
      <c r="D6" s="5" t="s">
        <v>31</v>
      </c>
      <c r="E6" s="5"/>
      <c r="F6" s="5"/>
      <c r="G6" s="16"/>
      <c r="H6" s="16"/>
      <c r="I6" s="16"/>
      <c r="J6" s="16"/>
    </row>
    <row r="7" spans="4:13">
      <c r="I7" s="19" t="s">
        <v>43</v>
      </c>
      <c r="J7" s="19"/>
    </row>
    <row r="8" spans="4:13" ht="26.4" customHeight="1">
      <c r="D8" s="6" t="s">
        <v>26</v>
      </c>
      <c r="E8" s="6"/>
      <c r="F8" s="6"/>
      <c r="G8" s="6"/>
      <c r="H8" s="6"/>
      <c r="I8" s="6" t="s">
        <v>0</v>
      </c>
      <c r="J8" s="6" t="s">
        <v>24</v>
      </c>
      <c r="L8" s="28"/>
      <c r="M8" s="30" t="s">
        <v>30</v>
      </c>
    </row>
    <row r="9" spans="4:13" ht="39.6" customHeight="1">
      <c r="D9" s="7" t="s">
        <v>4</v>
      </c>
      <c r="E9" s="7"/>
      <c r="F9" s="7"/>
      <c r="G9" s="7"/>
      <c r="H9" s="6" t="s">
        <v>6</v>
      </c>
      <c r="I9" s="20" t="str">
        <f>IF(J9="","",ROUNDDOWN(J9,-3))</f>
        <v/>
      </c>
      <c r="J9" s="23"/>
      <c r="L9" s="29" t="s">
        <v>5</v>
      </c>
    </row>
    <row r="10" spans="4:13" ht="39.6" customHeight="1">
      <c r="D10" s="8" t="s">
        <v>7</v>
      </c>
      <c r="E10" s="7" t="s">
        <v>15</v>
      </c>
      <c r="F10" s="7"/>
      <c r="G10" s="7"/>
      <c r="H10" s="6" t="s">
        <v>8</v>
      </c>
      <c r="I10" s="20" t="str">
        <f>IF(J10="","",ROUNDUP(J10,-3))</f>
        <v/>
      </c>
      <c r="J10" s="23"/>
      <c r="L10" s="29" t="s">
        <v>44</v>
      </c>
    </row>
    <row r="11" spans="4:13" ht="39.6" customHeight="1">
      <c r="D11" s="8"/>
      <c r="E11" s="7" t="s">
        <v>17</v>
      </c>
      <c r="F11" s="7"/>
      <c r="G11" s="7"/>
      <c r="H11" s="6" t="s">
        <v>11</v>
      </c>
      <c r="I11" s="20" t="str">
        <f>IF(J11="","",ROUNDUP(J11,-3))</f>
        <v/>
      </c>
      <c r="J11" s="23"/>
      <c r="L11" s="29" t="s">
        <v>47</v>
      </c>
    </row>
    <row r="12" spans="4:13" ht="39.6" customHeight="1">
      <c r="D12" s="8"/>
      <c r="E12" s="7" t="s">
        <v>18</v>
      </c>
      <c r="F12" s="7"/>
      <c r="G12" s="7"/>
      <c r="H12" s="6" t="s">
        <v>12</v>
      </c>
      <c r="I12" s="20" t="str">
        <f>IF(J12="","",ROUNDUP(J12,-3))</f>
        <v/>
      </c>
      <c r="J12" s="23"/>
      <c r="L12" s="29" t="s">
        <v>48</v>
      </c>
    </row>
    <row r="13" spans="4:13" ht="39.6" customHeight="1">
      <c r="D13" s="8"/>
      <c r="E13" s="8" t="s">
        <v>19</v>
      </c>
      <c r="F13" s="12" t="s">
        <v>21</v>
      </c>
      <c r="G13" s="12"/>
      <c r="H13" s="18"/>
      <c r="I13" s="20">
        <v>107000</v>
      </c>
      <c r="J13" s="20"/>
    </row>
    <row r="14" spans="4:13" ht="39.6" customHeight="1">
      <c r="D14" s="8"/>
      <c r="E14" s="8"/>
      <c r="F14" s="14" t="s">
        <v>2</v>
      </c>
      <c r="G14" s="17"/>
      <c r="H14" s="18"/>
      <c r="I14" s="20" t="str">
        <f>IF(OR(J14="",J14=0),"",J14*48000)</f>
        <v/>
      </c>
      <c r="J14" s="24"/>
      <c r="L14" s="29" t="s">
        <v>14</v>
      </c>
    </row>
    <row r="15" spans="4:13" ht="39.6" customHeight="1">
      <c r="D15" s="8"/>
      <c r="E15" s="8"/>
      <c r="F15" s="12" t="s">
        <v>22</v>
      </c>
      <c r="G15" s="12"/>
      <c r="H15" s="6" t="s">
        <v>3</v>
      </c>
      <c r="I15" s="20">
        <f>SUM(I13:I14)</f>
        <v>107000</v>
      </c>
      <c r="J15" s="20"/>
    </row>
    <row r="16" spans="4:13" ht="39.6" customHeight="1">
      <c r="D16" s="8"/>
      <c r="E16" s="12" t="s">
        <v>9</v>
      </c>
      <c r="F16" s="12"/>
      <c r="G16" s="12"/>
      <c r="H16" s="6" t="s">
        <v>1</v>
      </c>
      <c r="I16" s="20">
        <f>SUM(I10:I12)+I15</f>
        <v>107000</v>
      </c>
      <c r="J16" s="20"/>
    </row>
    <row r="17" spans="4:10" ht="39.6" customHeight="1">
      <c r="D17" s="8"/>
      <c r="E17" s="7" t="s">
        <v>23</v>
      </c>
      <c r="F17" s="12"/>
      <c r="G17" s="12"/>
      <c r="H17" s="6" t="s">
        <v>10</v>
      </c>
      <c r="I17" s="20" t="str">
        <f>IF(J9="","",ROUNDUP(MIN((I9-I16)*0.2,I15*2),-3))</f>
        <v/>
      </c>
      <c r="J17" s="25" t="s">
        <v>29</v>
      </c>
    </row>
    <row r="18" spans="4:10" ht="39.6" customHeight="1">
      <c r="D18" s="8"/>
      <c r="E18" s="7" t="s">
        <v>25</v>
      </c>
      <c r="F18" s="12"/>
      <c r="G18" s="12"/>
      <c r="H18" s="6" t="s">
        <v>13</v>
      </c>
      <c r="I18" s="20" t="str">
        <f>IF(J9="","",I16+I17)</f>
        <v/>
      </c>
      <c r="J18" s="6"/>
    </row>
    <row r="19" spans="4:10" ht="39.6" customHeight="1">
      <c r="D19" s="7" t="s">
        <v>28</v>
      </c>
      <c r="E19" s="12"/>
      <c r="F19" s="12"/>
      <c r="G19" s="12"/>
      <c r="H19" s="18"/>
      <c r="I19" s="20" t="str">
        <f>IF(J9="","",I9-I18)</f>
        <v/>
      </c>
      <c r="J19" s="6"/>
    </row>
    <row r="20" spans="4:10" ht="9" customHeight="1"/>
    <row r="26" spans="4:10" ht="18" customHeight="1">
      <c r="D26" s="9" t="s">
        <v>49</v>
      </c>
      <c r="E26" s="9"/>
      <c r="F26" s="9"/>
      <c r="G26" s="9"/>
      <c r="H26" s="9"/>
      <c r="I26" s="9"/>
      <c r="J26" s="9"/>
    </row>
    <row r="27" spans="4:10">
      <c r="D27" s="9"/>
      <c r="E27" s="9"/>
      <c r="F27" s="9"/>
      <c r="G27" s="9"/>
      <c r="H27" s="9"/>
      <c r="I27" s="9"/>
      <c r="J27" s="9"/>
    </row>
    <row r="28" spans="4:10">
      <c r="D28" s="10"/>
      <c r="E28" s="10"/>
      <c r="F28" s="10"/>
      <c r="G28" s="10"/>
      <c r="H28" s="10"/>
      <c r="I28" s="21" t="s">
        <v>50</v>
      </c>
      <c r="J28" s="26"/>
    </row>
    <row r="29" spans="4:10">
      <c r="D29" s="10"/>
      <c r="E29" s="10"/>
      <c r="F29" s="10"/>
      <c r="G29" s="10"/>
      <c r="H29" s="10"/>
      <c r="I29" s="22"/>
      <c r="J29" s="27"/>
    </row>
    <row r="30" spans="4:10">
      <c r="D30" s="10"/>
      <c r="E30" s="10"/>
      <c r="F30" s="10"/>
      <c r="G30" s="10"/>
      <c r="H30" s="10"/>
      <c r="I30" s="10"/>
      <c r="J30" s="10"/>
    </row>
  </sheetData>
  <mergeCells count="22">
    <mergeCell ref="D2:J2"/>
    <mergeCell ref="G5:J5"/>
    <mergeCell ref="D6:F6"/>
    <mergeCell ref="G6:J6"/>
    <mergeCell ref="I7:J7"/>
    <mergeCell ref="D8:H8"/>
    <mergeCell ref="D9:G9"/>
    <mergeCell ref="E10:G10"/>
    <mergeCell ref="E11:G11"/>
    <mergeCell ref="E12:G12"/>
    <mergeCell ref="F13:G13"/>
    <mergeCell ref="F14:G14"/>
    <mergeCell ref="F15:G15"/>
    <mergeCell ref="E16:G16"/>
    <mergeCell ref="E17:G17"/>
    <mergeCell ref="E18:G18"/>
    <mergeCell ref="D19:G19"/>
    <mergeCell ref="D3:J4"/>
    <mergeCell ref="E13:E15"/>
    <mergeCell ref="D26:J27"/>
    <mergeCell ref="I28:J29"/>
    <mergeCell ref="D10:D18"/>
  </mergeCells>
  <phoneticPr fontId="1"/>
  <pageMargins left="0.46" right="0.24" top="0.43" bottom="0.23" header="0.2" footer="0.2"/>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D2:M30"/>
  <sheetViews>
    <sheetView workbookViewId="0">
      <selection activeCell="B10" sqref="B10"/>
    </sheetView>
  </sheetViews>
  <sheetFormatPr defaultRowHeight="18"/>
  <cols>
    <col min="1" max="3" width="8.796875" style="1" customWidth="1"/>
    <col min="4" max="5" width="4.8984375" style="1" customWidth="1"/>
    <col min="6" max="6" width="18.8984375" style="1" customWidth="1"/>
    <col min="7" max="7" width="5.296875" style="1" customWidth="1"/>
    <col min="8" max="8" width="5" style="1" customWidth="1"/>
    <col min="9" max="9" width="15.796875" style="1" customWidth="1"/>
    <col min="10" max="10" width="28.8984375" style="1" customWidth="1"/>
    <col min="11" max="11" width="2.8984375" style="1" customWidth="1"/>
    <col min="12" max="15" width="9.296875" style="1" customWidth="1"/>
    <col min="16" max="16384" width="8.796875" style="1" customWidth="1"/>
  </cols>
  <sheetData>
    <row r="2" spans="4:13" ht="27.6" customHeight="1">
      <c r="D2" s="2" t="s">
        <v>42</v>
      </c>
      <c r="E2" s="2"/>
      <c r="F2" s="2"/>
      <c r="G2" s="2"/>
      <c r="H2" s="2"/>
      <c r="I2" s="2"/>
      <c r="J2" s="2"/>
    </row>
    <row r="3" spans="4:13" ht="16.8" customHeight="1">
      <c r="D3" s="3" t="s">
        <v>32</v>
      </c>
      <c r="E3" s="3"/>
      <c r="F3" s="3"/>
      <c r="G3" s="3"/>
      <c r="H3" s="3"/>
      <c r="I3" s="3"/>
      <c r="J3" s="3"/>
    </row>
    <row r="4" spans="4:13">
      <c r="D4" s="3"/>
      <c r="E4" s="3"/>
      <c r="F4" s="3"/>
      <c r="G4" s="3"/>
      <c r="H4" s="3"/>
      <c r="I4" s="3"/>
      <c r="J4" s="3"/>
    </row>
    <row r="5" spans="4:13" ht="24.6" customHeight="1">
      <c r="D5" s="4" t="s">
        <v>27</v>
      </c>
      <c r="E5" s="11"/>
      <c r="F5" s="13"/>
      <c r="G5" s="15" t="s">
        <v>46</v>
      </c>
      <c r="H5" s="15"/>
      <c r="I5" s="15"/>
      <c r="J5" s="15"/>
    </row>
    <row r="6" spans="4:13" ht="23.4" customHeight="1">
      <c r="D6" s="5" t="s">
        <v>31</v>
      </c>
      <c r="E6" s="5"/>
      <c r="F6" s="5"/>
      <c r="G6" s="16" t="s">
        <v>45</v>
      </c>
      <c r="H6" s="16"/>
      <c r="I6" s="16"/>
      <c r="J6" s="16"/>
    </row>
    <row r="7" spans="4:13">
      <c r="I7" s="19" t="s">
        <v>43</v>
      </c>
      <c r="J7" s="19"/>
    </row>
    <row r="8" spans="4:13" ht="26.4" customHeight="1">
      <c r="D8" s="6" t="s">
        <v>26</v>
      </c>
      <c r="E8" s="6"/>
      <c r="F8" s="6"/>
      <c r="G8" s="6"/>
      <c r="H8" s="6"/>
      <c r="I8" s="6" t="s">
        <v>0</v>
      </c>
      <c r="J8" s="6" t="s">
        <v>24</v>
      </c>
      <c r="L8" s="28"/>
      <c r="M8" s="30" t="s">
        <v>30</v>
      </c>
    </row>
    <row r="9" spans="4:13" ht="39.6" customHeight="1">
      <c r="D9" s="7" t="s">
        <v>4</v>
      </c>
      <c r="E9" s="7"/>
      <c r="F9" s="7"/>
      <c r="G9" s="7"/>
      <c r="H9" s="6" t="s">
        <v>6</v>
      </c>
      <c r="I9" s="20">
        <f>ROUNDDOWN(J9,-3)</f>
        <v>289000</v>
      </c>
      <c r="J9" s="23">
        <v>289235</v>
      </c>
      <c r="L9" s="29" t="s">
        <v>5</v>
      </c>
    </row>
    <row r="10" spans="4:13" ht="39.6" customHeight="1">
      <c r="D10" s="8" t="s">
        <v>7</v>
      </c>
      <c r="E10" s="7" t="s">
        <v>15</v>
      </c>
      <c r="F10" s="7"/>
      <c r="G10" s="7"/>
      <c r="H10" s="6" t="s">
        <v>8</v>
      </c>
      <c r="I10" s="20">
        <f>ROUNDUP(J10,-3)</f>
        <v>13000</v>
      </c>
      <c r="J10" s="23">
        <v>12300</v>
      </c>
      <c r="L10" s="29" t="s">
        <v>44</v>
      </c>
    </row>
    <row r="11" spans="4:13" ht="39.6" customHeight="1">
      <c r="D11" s="8"/>
      <c r="E11" s="7" t="s">
        <v>17</v>
      </c>
      <c r="F11" s="7"/>
      <c r="G11" s="7"/>
      <c r="H11" s="6" t="s">
        <v>11</v>
      </c>
      <c r="I11" s="20">
        <f>ROUNDUP(J11,-3)</f>
        <v>16000</v>
      </c>
      <c r="J11" s="23">
        <v>15100</v>
      </c>
      <c r="L11" s="29" t="s">
        <v>47</v>
      </c>
    </row>
    <row r="12" spans="4:13" ht="39.6" customHeight="1">
      <c r="D12" s="8"/>
      <c r="E12" s="7" t="s">
        <v>18</v>
      </c>
      <c r="F12" s="7"/>
      <c r="G12" s="7"/>
      <c r="H12" s="6" t="s">
        <v>12</v>
      </c>
      <c r="I12" s="20">
        <f>ROUNDUP(J12,-3)</f>
        <v>14000</v>
      </c>
      <c r="J12" s="23">
        <v>13560</v>
      </c>
      <c r="L12" s="29" t="s">
        <v>48</v>
      </c>
    </row>
    <row r="13" spans="4:13" ht="39.6" customHeight="1">
      <c r="D13" s="8"/>
      <c r="E13" s="8" t="s">
        <v>19</v>
      </c>
      <c r="F13" s="12" t="s">
        <v>21</v>
      </c>
      <c r="G13" s="12"/>
      <c r="H13" s="18"/>
      <c r="I13" s="20">
        <v>107000</v>
      </c>
      <c r="J13" s="20"/>
    </row>
    <row r="14" spans="4:13" ht="39.6" customHeight="1">
      <c r="D14" s="8"/>
      <c r="E14" s="8"/>
      <c r="F14" s="14" t="s">
        <v>2</v>
      </c>
      <c r="G14" s="17"/>
      <c r="H14" s="18"/>
      <c r="I14" s="20">
        <f>J14*48000</f>
        <v>96000</v>
      </c>
      <c r="J14" s="24">
        <v>2</v>
      </c>
      <c r="L14" s="29" t="s">
        <v>14</v>
      </c>
    </row>
    <row r="15" spans="4:13" ht="39.6" customHeight="1">
      <c r="D15" s="8"/>
      <c r="E15" s="8"/>
      <c r="F15" s="12" t="s">
        <v>22</v>
      </c>
      <c r="G15" s="12"/>
      <c r="H15" s="6" t="s">
        <v>3</v>
      </c>
      <c r="I15" s="20">
        <f>SUM(I13:I14)</f>
        <v>203000</v>
      </c>
      <c r="J15" s="20"/>
    </row>
    <row r="16" spans="4:13" ht="39.6" customHeight="1">
      <c r="D16" s="8"/>
      <c r="E16" s="12" t="s">
        <v>9</v>
      </c>
      <c r="F16" s="12"/>
      <c r="G16" s="12"/>
      <c r="H16" s="6" t="s">
        <v>1</v>
      </c>
      <c r="I16" s="20">
        <f>SUM(I10:I12)+I15</f>
        <v>246000</v>
      </c>
      <c r="J16" s="20"/>
    </row>
    <row r="17" spans="4:10" ht="39.6" customHeight="1">
      <c r="D17" s="8"/>
      <c r="E17" s="7" t="s">
        <v>23</v>
      </c>
      <c r="F17" s="12"/>
      <c r="G17" s="12"/>
      <c r="H17" s="6" t="s">
        <v>10</v>
      </c>
      <c r="I17" s="20">
        <f>ROUNDUP(MIN((I9-I16)*0.2,I15*2),-3)</f>
        <v>9000</v>
      </c>
      <c r="J17" s="25" t="s">
        <v>29</v>
      </c>
    </row>
    <row r="18" spans="4:10" ht="39.6" customHeight="1">
      <c r="D18" s="8"/>
      <c r="E18" s="7" t="s">
        <v>25</v>
      </c>
      <c r="F18" s="12"/>
      <c r="G18" s="12"/>
      <c r="H18" s="6" t="s">
        <v>13</v>
      </c>
      <c r="I18" s="20">
        <f>I16+I17</f>
        <v>255000</v>
      </c>
      <c r="J18" s="6"/>
    </row>
    <row r="19" spans="4:10" ht="39.6" customHeight="1">
      <c r="D19" s="7" t="s">
        <v>28</v>
      </c>
      <c r="E19" s="12"/>
      <c r="F19" s="12"/>
      <c r="G19" s="12"/>
      <c r="H19" s="18"/>
      <c r="I19" s="20">
        <f>I9-I18</f>
        <v>34000</v>
      </c>
      <c r="J19" s="6"/>
    </row>
    <row r="20" spans="4:10" ht="9" customHeight="1"/>
    <row r="26" spans="4:10" ht="18" customHeight="1">
      <c r="D26" s="9" t="s">
        <v>49</v>
      </c>
      <c r="E26" s="9"/>
      <c r="F26" s="9"/>
      <c r="G26" s="9"/>
      <c r="H26" s="9"/>
      <c r="I26" s="9"/>
      <c r="J26" s="9"/>
    </row>
    <row r="27" spans="4:10">
      <c r="D27" s="9"/>
      <c r="E27" s="9"/>
      <c r="F27" s="9"/>
      <c r="G27" s="9"/>
      <c r="H27" s="9"/>
      <c r="I27" s="9"/>
      <c r="J27" s="9"/>
    </row>
    <row r="28" spans="4:10">
      <c r="D28" s="10"/>
      <c r="E28" s="10"/>
      <c r="F28" s="10"/>
      <c r="G28" s="10"/>
      <c r="H28" s="10"/>
      <c r="I28" s="21" t="s">
        <v>50</v>
      </c>
      <c r="J28" s="26"/>
    </row>
    <row r="29" spans="4:10">
      <c r="D29" s="10"/>
      <c r="E29" s="10"/>
      <c r="F29" s="10"/>
      <c r="G29" s="10"/>
      <c r="H29" s="10"/>
      <c r="I29" s="22"/>
      <c r="J29" s="27"/>
    </row>
    <row r="30" spans="4:10">
      <c r="D30" s="10"/>
      <c r="E30" s="10"/>
      <c r="F30" s="10"/>
      <c r="G30" s="10"/>
      <c r="H30" s="10"/>
      <c r="I30" s="10"/>
      <c r="J30" s="10"/>
    </row>
  </sheetData>
  <mergeCells count="22">
    <mergeCell ref="D2:J2"/>
    <mergeCell ref="G5:J5"/>
    <mergeCell ref="D6:F6"/>
    <mergeCell ref="G6:J6"/>
    <mergeCell ref="I7:J7"/>
    <mergeCell ref="D8:H8"/>
    <mergeCell ref="D9:G9"/>
    <mergeCell ref="E10:G10"/>
    <mergeCell ref="E11:G11"/>
    <mergeCell ref="E12:G12"/>
    <mergeCell ref="F13:G13"/>
    <mergeCell ref="F14:G14"/>
    <mergeCell ref="F15:G15"/>
    <mergeCell ref="E16:G16"/>
    <mergeCell ref="E17:G17"/>
    <mergeCell ref="E18:G18"/>
    <mergeCell ref="D19:G19"/>
    <mergeCell ref="D3:J4"/>
    <mergeCell ref="E13:E15"/>
    <mergeCell ref="D26:J27"/>
    <mergeCell ref="I28:J29"/>
    <mergeCell ref="D10:D18"/>
  </mergeCells>
  <phoneticPr fontId="1"/>
  <pageMargins left="0.46" right="0.24" top="0.43" bottom="0.23" header="0.2" footer="0.2"/>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B2:H5"/>
  <sheetViews>
    <sheetView workbookViewId="0">
      <selection activeCell="D15" sqref="D15"/>
    </sheetView>
  </sheetViews>
  <sheetFormatPr defaultRowHeight="18"/>
  <cols>
    <col min="2" max="2" width="4" customWidth="1"/>
    <col min="3" max="3" width="15.3984375" customWidth="1"/>
    <col min="4" max="7" width="12.8984375" customWidth="1"/>
    <col min="8" max="8" width="36.796875" customWidth="1"/>
  </cols>
  <sheetData>
    <row r="2" spans="2:8">
      <c r="B2" t="s">
        <v>41</v>
      </c>
    </row>
    <row r="3" spans="2:8" s="1" customFormat="1" ht="19.8" customHeight="1">
      <c r="B3" s="31" t="s">
        <v>34</v>
      </c>
      <c r="C3" s="32" t="s">
        <v>35</v>
      </c>
      <c r="D3" s="32" t="s">
        <v>36</v>
      </c>
      <c r="E3" s="32" t="s">
        <v>37</v>
      </c>
      <c r="F3" s="32" t="s">
        <v>38</v>
      </c>
      <c r="G3" s="32" t="s">
        <v>33</v>
      </c>
      <c r="H3" s="32" t="s">
        <v>39</v>
      </c>
    </row>
    <row r="4" spans="2:8" s="1" customFormat="1" ht="19.8" customHeight="1">
      <c r="B4" s="31"/>
      <c r="C4" s="32" t="s">
        <v>40</v>
      </c>
      <c r="D4" s="33">
        <v>107000</v>
      </c>
      <c r="E4" s="33">
        <v>155000</v>
      </c>
      <c r="F4" s="33">
        <v>203000</v>
      </c>
      <c r="G4" s="33">
        <v>251000</v>
      </c>
      <c r="H4" s="32" t="s">
        <v>16</v>
      </c>
    </row>
    <row r="5" spans="2:8" ht="18" customHeight="1">
      <c r="B5" t="s">
        <v>20</v>
      </c>
    </row>
  </sheetData>
  <mergeCells count="1">
    <mergeCell ref="B3:B4"/>
  </mergeCells>
  <phoneticPr fontId="1"/>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禁止額</vt:lpstr>
      <vt:lpstr>禁止額(例)</vt:lpstr>
      <vt:lpstr>別表</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12379)金井　一磨</dc:creator>
  <cp:lastModifiedBy>02893)篠木　真也</cp:lastModifiedBy>
  <cp:lastPrinted>2026-06-05T02:11:15Z</cp:lastPrinted>
  <dcterms:created xsi:type="dcterms:W3CDTF">2015-06-05T18:19:34Z</dcterms:created>
  <dcterms:modified xsi:type="dcterms:W3CDTF">2026-06-05T07:39:34Z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2026-06-05T07:39:34Z</vt:filetime>
  </property>
</Properties>
</file>